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510"/>
  </bookViews>
  <sheets>
    <sheet name="MURO_SAECIL" sheetId="2" r:id="rId1"/>
    <sheet name="Cronograma 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1.1">#REF!</definedName>
    <definedName name="_1.10">#REF!</definedName>
    <definedName name="_1.11">#REF!</definedName>
    <definedName name="_1.12">#REF!</definedName>
    <definedName name="_1.13">#REF!</definedName>
    <definedName name="_1.14">#REF!</definedName>
    <definedName name="_1.15">#REF!</definedName>
    <definedName name="_1.16">#REF!</definedName>
    <definedName name="_1.17">#REF!</definedName>
    <definedName name="_1.2">#REF!</definedName>
    <definedName name="_1.3">#REF!</definedName>
    <definedName name="_1.4">#REF!</definedName>
    <definedName name="_1.5">#REF!</definedName>
    <definedName name="_1.6">#REF!</definedName>
    <definedName name="_1.7">#REF!</definedName>
    <definedName name="_1.8">#REF!</definedName>
    <definedName name="_1.9">#REF!</definedName>
    <definedName name="_4.1">#REF!</definedName>
    <definedName name="_4.11">#REF!</definedName>
    <definedName name="_4.15">#REF!</definedName>
    <definedName name="_4.16">#REF!</definedName>
    <definedName name="_4.17">#REF!</definedName>
    <definedName name="_4.18">#REF!</definedName>
    <definedName name="_4.19">#REF!</definedName>
    <definedName name="_4.2">#REF!</definedName>
    <definedName name="_4.20">#REF!</definedName>
    <definedName name="_4.21">#REF!</definedName>
    <definedName name="_4.22">#REF!</definedName>
    <definedName name="_4.23">#REF!</definedName>
    <definedName name="_4.24">#REF!</definedName>
    <definedName name="_4.25">#REF!</definedName>
    <definedName name="_4.26">#REF!</definedName>
    <definedName name="_4.27">#REF!</definedName>
    <definedName name="_4.28">#REF!</definedName>
    <definedName name="_4.29">#REF!</definedName>
    <definedName name="_4.3">#REF!</definedName>
    <definedName name="_4.30">#REF!</definedName>
    <definedName name="_4.31">#REF!</definedName>
    <definedName name="_4.32">#REF!</definedName>
    <definedName name="_4.33">#REF!</definedName>
    <definedName name="_4.34">#REF!</definedName>
    <definedName name="_4.35">#REF!</definedName>
    <definedName name="_4.36">#REF!</definedName>
    <definedName name="_4.37">#REF!</definedName>
    <definedName name="_4.38">#REF!</definedName>
    <definedName name="_4.39">#REF!</definedName>
    <definedName name="_4.4">#REF!</definedName>
    <definedName name="_4.40">#REF!</definedName>
    <definedName name="_4.41">#REF!</definedName>
    <definedName name="_4.42">#REF!</definedName>
    <definedName name="_4.43">#REF!</definedName>
    <definedName name="_4.44">#REF!</definedName>
    <definedName name="_4.45">#REF!</definedName>
    <definedName name="_4.46">#REF!</definedName>
    <definedName name="_4.47">#REF!</definedName>
    <definedName name="_4.48">#REF!</definedName>
    <definedName name="_4.49">#REF!</definedName>
    <definedName name="_4.5">#REF!</definedName>
    <definedName name="_4.50">#REF!</definedName>
    <definedName name="_4.6">#REF!</definedName>
    <definedName name="_4.7">#REF!</definedName>
    <definedName name="_4.8">#REF!</definedName>
    <definedName name="_4.9">#REF!</definedName>
    <definedName name="_5.1">#REF!</definedName>
    <definedName name="_xlnm.Print_Area" localSheetId="0">MURO_SAECIL!$A$1:$H$110</definedName>
    <definedName name="Código">#REF!</definedName>
    <definedName name="cpu">#REF!</definedName>
    <definedName name="Equip">#REF!</definedName>
    <definedName name="EQUIPAMENTOS">#REF!</definedName>
    <definedName name="Excel_BuiltIn_Criteria">'[1]ORÇ. 1'!#REF!</definedName>
    <definedName name="Excel_BuiltIn_Database">'[1]ORÇ. 1'!#REF!</definedName>
    <definedName name="Excel_BuiltIn_Print_Area_2_1">#REF!</definedName>
    <definedName name="FI">[2]FIPEPINI!$A$1:$E$145</definedName>
    <definedName name="fil">[3]FIPEPINI!$A$1:$E$145</definedName>
    <definedName name="FILI">[4]FIPEPINI!$A$1:$E$145</definedName>
    <definedName name="FIPINI">[3]FIPEPINI!$A$1:$E$145</definedName>
    <definedName name="MAO_DE_OBRA">#REF!</definedName>
    <definedName name="Mat">#REF!</definedName>
    <definedName name="MATERIAL">#REF!</definedName>
    <definedName name="MDO">#REF!</definedName>
    <definedName name="Serviços">#REF!</definedName>
    <definedName name="TABELAPMSP">#REF!</definedName>
    <definedName name="TOTAL">#REF!</definedName>
    <definedName name="UN.">#REF!</definedName>
    <definedName name="VOLTARPMS">[5]!VOLTARPMS</definedName>
  </definedNames>
  <calcPr calcId="124519"/>
</workbook>
</file>

<file path=xl/calcChain.xml><?xml version="1.0" encoding="utf-8"?>
<calcChain xmlns="http://schemas.openxmlformats.org/spreadsheetml/2006/main">
  <c r="H98" i="2"/>
  <c r="H94"/>
  <c r="H93"/>
  <c r="H85"/>
  <c r="H86"/>
  <c r="H87"/>
  <c r="H88"/>
  <c r="H89"/>
  <c r="H90"/>
  <c r="F79"/>
  <c r="H79" s="1"/>
  <c r="H66"/>
  <c r="H61"/>
  <c r="H60"/>
  <c r="H52"/>
  <c r="H53"/>
  <c r="H54"/>
  <c r="H55"/>
  <c r="H56"/>
  <c r="H57"/>
  <c r="F46"/>
  <c r="H46" s="1"/>
  <c r="H33"/>
  <c r="H29"/>
  <c r="H28"/>
  <c r="H20"/>
  <c r="H21"/>
  <c r="H22"/>
  <c r="H23"/>
  <c r="H24"/>
  <c r="H25"/>
  <c r="F14"/>
  <c r="F98"/>
  <c r="H97"/>
  <c r="F97"/>
  <c r="F94"/>
  <c r="F93"/>
  <c r="F90"/>
  <c r="F89"/>
  <c r="F88"/>
  <c r="F87"/>
  <c r="F86"/>
  <c r="F85"/>
  <c r="F84"/>
  <c r="H84" s="1"/>
  <c r="F81"/>
  <c r="H81" s="1"/>
  <c r="F80"/>
  <c r="H80" s="1"/>
  <c r="F78"/>
  <c r="H78" s="1"/>
  <c r="F66"/>
  <c r="F65"/>
  <c r="H65" s="1"/>
  <c r="F64"/>
  <c r="H64" s="1"/>
  <c r="F61"/>
  <c r="F60"/>
  <c r="F57"/>
  <c r="F56"/>
  <c r="F55"/>
  <c r="F54"/>
  <c r="F53"/>
  <c r="F52"/>
  <c r="F51"/>
  <c r="H51" s="1"/>
  <c r="F48"/>
  <c r="H48" s="1"/>
  <c r="F47"/>
  <c r="H47" s="1"/>
  <c r="F45"/>
  <c r="H45" s="1"/>
  <c r="F13"/>
  <c r="H13" s="1"/>
  <c r="H82" l="1"/>
  <c r="H49"/>
  <c r="H62"/>
  <c r="H95"/>
  <c r="H91"/>
  <c r="H67"/>
  <c r="H99"/>
  <c r="H58"/>
  <c r="F33"/>
  <c r="F32"/>
  <c r="F29"/>
  <c r="F16"/>
  <c r="H100" l="1"/>
  <c r="H68"/>
  <c r="H32"/>
  <c r="B6" i="4" l="1"/>
  <c r="B20"/>
  <c r="B4"/>
  <c r="B3"/>
  <c r="B12"/>
  <c r="B10"/>
  <c r="B8"/>
  <c r="F28" i="2" l="1"/>
  <c r="F20"/>
  <c r="F21"/>
  <c r="F22"/>
  <c r="F23"/>
  <c r="F24"/>
  <c r="F25"/>
  <c r="F19"/>
  <c r="H19" s="1"/>
  <c r="H14"/>
  <c r="F15"/>
  <c r="H15" s="1"/>
  <c r="H16"/>
  <c r="H17" l="1"/>
  <c r="C6" i="4" s="1"/>
  <c r="H34" i="2"/>
  <c r="H30"/>
  <c r="H26"/>
  <c r="C8" i="4" s="1"/>
  <c r="F8" s="1"/>
  <c r="I8" s="1"/>
  <c r="C12" l="1"/>
  <c r="G12" s="1"/>
  <c r="I12" s="1"/>
  <c r="C10"/>
  <c r="F10" s="1"/>
  <c r="G10" s="1"/>
  <c r="H35" i="2"/>
  <c r="H101" s="1"/>
  <c r="G15" i="4" l="1"/>
  <c r="F15"/>
  <c r="I10"/>
  <c r="E6"/>
  <c r="C17"/>
  <c r="F16" l="1"/>
  <c r="G16"/>
  <c r="E15"/>
  <c r="I6"/>
  <c r="I15" s="1"/>
  <c r="E16" l="1"/>
  <c r="E18" s="1"/>
  <c r="F18" s="1"/>
  <c r="G18" s="1"/>
  <c r="E17"/>
  <c r="F17" s="1"/>
  <c r="G17" s="1"/>
</calcChain>
</file>

<file path=xl/sharedStrings.xml><?xml version="1.0" encoding="utf-8"?>
<sst xmlns="http://schemas.openxmlformats.org/spreadsheetml/2006/main" count="235" uniqueCount="86">
  <si>
    <t>OBRA :</t>
  </si>
  <si>
    <t>LOCAL :</t>
  </si>
  <si>
    <t>DESCRIÇÃO</t>
  </si>
  <si>
    <t>UNIDADE</t>
  </si>
  <si>
    <t>QUANT.</t>
  </si>
  <si>
    <t>PREÇO(R$)</t>
  </si>
  <si>
    <t>PREÇO TOTAL (R$)</t>
  </si>
  <si>
    <t>SERVIÇOS PRELIMINARES</t>
  </si>
  <si>
    <t>01.01</t>
  </si>
  <si>
    <t>01.02</t>
  </si>
  <si>
    <t>01.03</t>
  </si>
  <si>
    <t>MÊS</t>
  </si>
  <si>
    <t>01.04</t>
  </si>
  <si>
    <t>PLACA DE OBRA EM CHAPA DE ACO GALVANIZADO</t>
  </si>
  <si>
    <t>M2</t>
  </si>
  <si>
    <t>LOCACAO DA OBRA, COM USO DE EQUIPAMENTOS TOPOGRAFICOS, INCLUSIVE NIVELADOR</t>
  </si>
  <si>
    <t>INFRA ESTRUTURA</t>
  </si>
  <si>
    <t>02.01</t>
  </si>
  <si>
    <t>M3</t>
  </si>
  <si>
    <t>02.02</t>
  </si>
  <si>
    <t>02.03</t>
  </si>
  <si>
    <t>KG</t>
  </si>
  <si>
    <t>02.04</t>
  </si>
  <si>
    <t>02.05</t>
  </si>
  <si>
    <t>02.06</t>
  </si>
  <si>
    <t>LANCAMENTO/APLICACAO MANUAL DE CONCRETO EM FUNDACOES</t>
  </si>
  <si>
    <t>02.07</t>
  </si>
  <si>
    <t>ALVENARIA</t>
  </si>
  <si>
    <t>03.01</t>
  </si>
  <si>
    <t>03.02</t>
  </si>
  <si>
    <t>SEVIÇOS COMPLEMENTARES</t>
  </si>
  <si>
    <t>04.01</t>
  </si>
  <si>
    <t>04.02</t>
  </si>
  <si>
    <t>04.03</t>
  </si>
  <si>
    <t>LIMPEZA FINAL DA OBRA</t>
  </si>
  <si>
    <t>SAECIL - Superintendencia de Agua e Esgoto da Cidade de Leme</t>
  </si>
  <si>
    <t xml:space="preserve">Orçamento Sintético Global </t>
  </si>
  <si>
    <t>ALUGUEL CONTAINER/ INCL INSTALAÇÕES</t>
  </si>
  <si>
    <t xml:space="preserve">ARMAÇÃO DE PILAR OU VIGA DE UMA ESTRUTURA CONVENCIONAL </t>
  </si>
  <si>
    <t xml:space="preserve">CONCRETO FCK = 25MPA, TRAÇO 1:2,3:2,7 (CIMENTO/ AREIA MÉDIA/ BRITA 1) </t>
  </si>
  <si>
    <t xml:space="preserve">ALVENARIA DE VEDAÇÃO DE BLOCOS VAZADOS DE CONCRETO DE 19X19X39CM (ESPESSURA 19CM) </t>
  </si>
  <si>
    <t>SINAPI</t>
  </si>
  <si>
    <t>BDI =</t>
  </si>
  <si>
    <t>ITEM</t>
  </si>
  <si>
    <t>CRONOGRAMA FÍSICO - FINANCEIRO</t>
  </si>
  <si>
    <t>Obra:</t>
  </si>
  <si>
    <t>Local:</t>
  </si>
  <si>
    <t>VALOR</t>
  </si>
  <si>
    <t>30 DIAS</t>
  </si>
  <si>
    <t>60 DIAS</t>
  </si>
  <si>
    <t>90 DIAS</t>
  </si>
  <si>
    <t>TOTAL</t>
  </si>
  <si>
    <t>TOTAL EXECUTADO NO MÊS</t>
  </si>
  <si>
    <t>PORCENTAGEM NO MÊS</t>
  </si>
  <si>
    <t>TOTAL EXECUTADO ACUMULADO</t>
  </si>
  <si>
    <t>PORCENTAGEM ACUMULADA</t>
  </si>
  <si>
    <t>_____________________________</t>
  </si>
  <si>
    <t>Engenheiro Civil</t>
  </si>
  <si>
    <t>Josiel Valerino da cunha</t>
  </si>
  <si>
    <t>SAECIL</t>
  </si>
  <si>
    <t>Crea nº 5061027985</t>
  </si>
  <si>
    <t>73847/001</t>
  </si>
  <si>
    <t>BASE:  SINAPI - DEZEMBRO/2017</t>
  </si>
  <si>
    <t>73948/016</t>
  </si>
  <si>
    <t>FECHAMENTO DE ALAMBRADOS</t>
  </si>
  <si>
    <t>ALAMBRADO COM TELA GALVANIZADA MALHA QUADRADA 3,0X3,0 CM FIO 12 BWG - INCLUSIVE MOURÕES E 3 FIADAS DE ARAME FARPADO - EXECUÇÃO CONFORME PROJETO</t>
  </si>
  <si>
    <t>ALAMBRADO TIPO GRADIL NYLOFOR - INCLUSIVE POSTES E FIXADORES - CONFORME PROJETO</t>
  </si>
  <si>
    <t>COTAÇÃO</t>
  </si>
  <si>
    <t>VB</t>
  </si>
  <si>
    <t>BDI= 20,34%</t>
  </si>
  <si>
    <t>ESCAVAÇÃO MANUAL DE VALAS</t>
  </si>
  <si>
    <t>REMOCAO DE ALAMBRADO, SEM REAPROVEITAMENTO</t>
  </si>
  <si>
    <t>GRAUTEAMENTO DE CINTA SUPERIOR OU DE VERGA EM ALVENARIA ESTRUTURAL</t>
  </si>
  <si>
    <t>ESCAVAÇÃO MANUAL PARA BLOCO DE COROAMENTO OU SAPATA, SEM PREVISÃO DE FÔRMA</t>
  </si>
  <si>
    <t>LIMPEZA MANUAL DE TERRENO COM REMOCAO DE CAMADA VEGETAL</t>
  </si>
  <si>
    <t>Leme, Março de 2018.</t>
  </si>
  <si>
    <t xml:space="preserve">                      Engº Civil     </t>
  </si>
  <si>
    <t xml:space="preserve">                 Roney Delanezi Zago                                                </t>
  </si>
  <si>
    <r>
      <t xml:space="preserve">                CREA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5062386315</t>
    </r>
  </si>
  <si>
    <t>LASTRO DE CONCRETO MAGRO, APLICADO EM PISOS OU RADIERS, ESPESSURA DE 3 CM</t>
  </si>
  <si>
    <t>SUBTOTAL:</t>
  </si>
  <si>
    <t xml:space="preserve">SUBTOTAL: </t>
  </si>
  <si>
    <t>TOTAL GERAL:</t>
  </si>
  <si>
    <t>CAPTAÇÃO ( ITEM I DO OBJETO)</t>
  </si>
  <si>
    <t>ETA ( ITEM II DO OBJETO)</t>
  </si>
  <si>
    <t>CAJU ( ITEM III DO OBJETO)</t>
  </si>
</sst>
</file>

<file path=xl/styles.xml><?xml version="1.0" encoding="utf-8"?>
<styleSheet xmlns="http://schemas.openxmlformats.org/spreadsheetml/2006/main">
  <numFmts count="8">
    <numFmt numFmtId="164" formatCode="_([$€-2]* #,##0.00_);_([$€-2]* \(#,##0.00\);_([$€-2]* \-??_)"/>
    <numFmt numFmtId="165" formatCode="_([$€]* #,##0.00_);_([$€]* \(#,##0.00\);_([$€]* \-??_);_(@_)"/>
    <numFmt numFmtId="166" formatCode="_(&quot;R$ &quot;* #,##0.00_);_(&quot;R$ &quot;* \(#,##0.00\);_(&quot;R$ &quot;* \-??_);_(@_)"/>
    <numFmt numFmtId="167" formatCode="_(&quot;R$&quot;* #,##0.00_);_(&quot;R$&quot;* \(#,##0.00\);_(&quot;R$&quot;* \-??_);_(@_)"/>
    <numFmt numFmtId="168" formatCode="&quot;R$  &quot;#,##0_);&quot;(R$  &quot;#,##0\)"/>
    <numFmt numFmtId="169" formatCode="_(* #,##0.00_);_(* \(#,##0.00\);_(* \-??_);_(@_)"/>
    <numFmt numFmtId="170" formatCode="_-* #,##0.00_-;\-* #,##0.00_-;_-* \-??_-;_-@_-"/>
    <numFmt numFmtId="171" formatCode="&quot;R$&quot;\ 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164" fontId="27" fillId="0" borderId="0" applyFill="0" applyBorder="0" applyAlignment="0" applyProtection="0"/>
    <xf numFmtId="165" fontId="27" fillId="0" borderId="0" applyFill="0" applyBorder="0" applyAlignment="0" applyProtection="0"/>
    <xf numFmtId="164" fontId="27" fillId="0" borderId="0" applyFill="0" applyBorder="0" applyAlignment="0" applyProtection="0"/>
    <xf numFmtId="166" fontId="27" fillId="0" borderId="0" applyFill="0" applyBorder="0" applyAlignment="0" applyProtection="0"/>
    <xf numFmtId="167" fontId="27" fillId="0" borderId="0" applyFill="0" applyBorder="0" applyAlignment="0" applyProtection="0"/>
    <xf numFmtId="166" fontId="27" fillId="0" borderId="0" applyFill="0" applyBorder="0" applyAlignment="0" applyProtection="0"/>
    <xf numFmtId="167" fontId="27" fillId="0" borderId="0" applyFill="0" applyBorder="0" applyAlignment="0" applyProtection="0"/>
    <xf numFmtId="166" fontId="27" fillId="0" borderId="0" applyFill="0" applyBorder="0" applyAlignment="0" applyProtection="0"/>
    <xf numFmtId="0" fontId="28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36" borderId="33" applyNumberFormat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168" fontId="27" fillId="0" borderId="0" applyFill="0" applyBorder="0" applyAlignment="0" applyProtection="0"/>
    <xf numFmtId="169" fontId="27" fillId="0" borderId="0" applyFill="0" applyBorder="0" applyAlignment="0" applyProtection="0"/>
    <xf numFmtId="169" fontId="27" fillId="0" borderId="0" applyFill="0" applyBorder="0" applyAlignment="0" applyProtection="0"/>
    <xf numFmtId="169" fontId="27" fillId="0" borderId="0" applyFill="0" applyBorder="0" applyAlignment="0" applyProtection="0"/>
    <xf numFmtId="170" fontId="27" fillId="0" borderId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125">
    <xf numFmtId="0" fontId="0" fillId="0" borderId="0" xfId="0"/>
    <xf numFmtId="4" fontId="18" fillId="0" borderId="15" xfId="0" applyNumberFormat="1" applyFont="1" applyBorder="1" applyAlignment="1">
      <alignment horizontal="right" wrapText="1"/>
    </xf>
    <xf numFmtId="0" fontId="19" fillId="0" borderId="10" xfId="0" applyFont="1" applyBorder="1" applyAlignment="1">
      <alignment horizontal="right" wrapText="1"/>
    </xf>
    <xf numFmtId="4" fontId="19" fillId="0" borderId="10" xfId="0" applyNumberFormat="1" applyFont="1" applyBorder="1" applyAlignment="1">
      <alignment horizontal="right" wrapText="1"/>
    </xf>
    <xf numFmtId="0" fontId="19" fillId="0" borderId="0" xfId="0" applyFont="1"/>
    <xf numFmtId="0" fontId="19" fillId="0" borderId="16" xfId="0" applyFont="1" applyBorder="1" applyAlignment="1">
      <alignment horizontal="right" wrapText="1"/>
    </xf>
    <xf numFmtId="0" fontId="19" fillId="0" borderId="0" xfId="0" applyFont="1" applyBorder="1" applyAlignment="1">
      <alignment horizontal="right" wrapText="1"/>
    </xf>
    <xf numFmtId="4" fontId="19" fillId="0" borderId="0" xfId="0" applyNumberFormat="1" applyFont="1" applyBorder="1" applyAlignment="1">
      <alignment horizontal="right" wrapText="1"/>
    </xf>
    <xf numFmtId="4" fontId="19" fillId="0" borderId="17" xfId="0" applyNumberFormat="1" applyFont="1" applyBorder="1" applyAlignment="1">
      <alignment horizontal="right" wrapText="1"/>
    </xf>
    <xf numFmtId="0" fontId="22" fillId="0" borderId="16" xfId="0" applyFont="1" applyFill="1" applyBorder="1" applyAlignment="1">
      <alignment horizontal="right" wrapText="1"/>
    </xf>
    <xf numFmtId="0" fontId="19" fillId="0" borderId="18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center" vertical="top" wrapText="1"/>
    </xf>
    <xf numFmtId="4" fontId="19" fillId="0" borderId="11" xfId="0" applyNumberFormat="1" applyFont="1" applyBorder="1" applyAlignment="1">
      <alignment horizontal="right" vertical="top" wrapText="1"/>
    </xf>
    <xf numFmtId="4" fontId="22" fillId="34" borderId="19" xfId="0" applyNumberFormat="1" applyFont="1" applyFill="1" applyBorder="1" applyAlignment="1">
      <alignment horizontal="right" vertical="top"/>
    </xf>
    <xf numFmtId="0" fontId="20" fillId="34" borderId="18" xfId="0" applyFont="1" applyFill="1" applyBorder="1" applyAlignment="1">
      <alignment horizontal="left" vertical="top" wrapText="1"/>
    </xf>
    <xf numFmtId="4" fontId="19" fillId="0" borderId="0" xfId="0" applyNumberFormat="1" applyFont="1"/>
    <xf numFmtId="0" fontId="25" fillId="0" borderId="26" xfId="0" applyFont="1" applyBorder="1" applyAlignment="1">
      <alignment horizontal="center"/>
    </xf>
    <xf numFmtId="10" fontId="25" fillId="35" borderId="12" xfId="0" applyNumberFormat="1" applyFont="1" applyFill="1" applyBorder="1" applyAlignment="1">
      <alignment horizontal="center"/>
    </xf>
    <xf numFmtId="0" fontId="20" fillId="34" borderId="27" xfId="0" applyFont="1" applyFill="1" applyBorder="1" applyAlignment="1">
      <alignment horizontal="left" vertical="top" wrapText="1"/>
    </xf>
    <xf numFmtId="0" fontId="27" fillId="0" borderId="0" xfId="53"/>
    <xf numFmtId="0" fontId="20" fillId="0" borderId="0" xfId="53" applyFont="1" applyAlignment="1">
      <alignment horizontal="center" vertical="center"/>
    </xf>
    <xf numFmtId="0" fontId="20" fillId="0" borderId="0" xfId="53" applyFont="1" applyAlignment="1">
      <alignment vertical="center"/>
    </xf>
    <xf numFmtId="4" fontId="27" fillId="0" borderId="0" xfId="53" applyNumberFormat="1" applyFont="1"/>
    <xf numFmtId="3" fontId="20" fillId="37" borderId="34" xfId="53" applyNumberFormat="1" applyFont="1" applyFill="1" applyBorder="1" applyAlignment="1">
      <alignment horizontal="center" vertical="center"/>
    </xf>
    <xf numFmtId="4" fontId="20" fillId="37" borderId="34" xfId="53" applyNumberFormat="1" applyFont="1" applyFill="1" applyBorder="1" applyAlignment="1">
      <alignment horizontal="center" vertical="center" wrapText="1"/>
    </xf>
    <xf numFmtId="4" fontId="20" fillId="37" borderId="34" xfId="53" applyNumberFormat="1" applyFont="1" applyFill="1" applyBorder="1" applyAlignment="1">
      <alignment horizontal="center" vertical="center"/>
    </xf>
    <xf numFmtId="0" fontId="16" fillId="0" borderId="0" xfId="53" applyFont="1"/>
    <xf numFmtId="3" fontId="27" fillId="0" borderId="34" xfId="53" applyNumberFormat="1" applyFont="1" applyBorder="1" applyAlignment="1">
      <alignment horizontal="center" vertical="center"/>
    </xf>
    <xf numFmtId="4" fontId="27" fillId="0" borderId="34" xfId="53" applyNumberFormat="1" applyFont="1" applyBorder="1" applyAlignment="1">
      <alignment wrapText="1"/>
    </xf>
    <xf numFmtId="4" fontId="27" fillId="0" borderId="34" xfId="53" applyNumberFormat="1" applyFont="1" applyBorder="1" applyAlignment="1">
      <alignment horizontal="right" vertical="center"/>
    </xf>
    <xf numFmtId="4" fontId="27" fillId="37" borderId="34" xfId="53" applyNumberFormat="1" applyFont="1" applyFill="1" applyBorder="1"/>
    <xf numFmtId="4" fontId="27" fillId="38" borderId="34" xfId="53" applyNumberFormat="1" applyFont="1" applyFill="1" applyBorder="1"/>
    <xf numFmtId="4" fontId="27" fillId="0" borderId="34" xfId="53" applyNumberFormat="1" applyFont="1" applyFill="1" applyBorder="1"/>
    <xf numFmtId="4" fontId="20" fillId="0" borderId="34" xfId="53" applyNumberFormat="1" applyFont="1" applyFill="1" applyBorder="1" applyAlignment="1">
      <alignment horizontal="center" vertical="center"/>
    </xf>
    <xf numFmtId="4" fontId="27" fillId="37" borderId="34" xfId="53" applyNumberFormat="1" applyFont="1" applyFill="1" applyBorder="1" applyAlignment="1">
      <alignment horizontal="right" vertical="center"/>
    </xf>
    <xf numFmtId="10" fontId="0" fillId="37" borderId="34" xfId="70" applyNumberFormat="1" applyFont="1" applyFill="1" applyBorder="1"/>
    <xf numFmtId="4" fontId="20" fillId="37" borderId="34" xfId="53" applyNumberFormat="1" applyFont="1" applyFill="1" applyBorder="1" applyAlignment="1">
      <alignment horizontal="right" vertical="center"/>
    </xf>
    <xf numFmtId="3" fontId="27" fillId="0" borderId="0" xfId="53" applyNumberFormat="1" applyFont="1" applyAlignment="1">
      <alignment horizontal="center" vertical="center"/>
    </xf>
    <xf numFmtId="4" fontId="27" fillId="0" borderId="0" xfId="53" applyNumberFormat="1" applyFont="1" applyAlignment="1">
      <alignment wrapText="1"/>
    </xf>
    <xf numFmtId="4" fontId="27" fillId="0" borderId="0" xfId="53" applyNumberFormat="1" applyFont="1" applyAlignment="1">
      <alignment horizontal="right" vertical="center"/>
    </xf>
    <xf numFmtId="0" fontId="30" fillId="0" borderId="0" xfId="53" applyFont="1" applyBorder="1" applyAlignment="1">
      <alignment horizontal="left" vertical="top"/>
    </xf>
    <xf numFmtId="4" fontId="27" fillId="0" borderId="0" xfId="53" applyNumberFormat="1" applyAlignment="1">
      <alignment horizontal="right" vertical="center"/>
    </xf>
    <xf numFmtId="4" fontId="27" fillId="0" borderId="0" xfId="53" applyNumberFormat="1"/>
    <xf numFmtId="10" fontId="27" fillId="0" borderId="0" xfId="53" applyNumberFormat="1"/>
    <xf numFmtId="3" fontId="27" fillId="0" borderId="0" xfId="53" applyNumberFormat="1" applyAlignment="1">
      <alignment horizontal="center" vertical="center"/>
    </xf>
    <xf numFmtId="4" fontId="27" fillId="0" borderId="0" xfId="53" applyNumberFormat="1" applyAlignment="1">
      <alignment wrapText="1"/>
    </xf>
    <xf numFmtId="4" fontId="27" fillId="0" borderId="34" xfId="53" applyNumberFormat="1" applyFont="1" applyBorder="1" applyAlignment="1">
      <alignment vertical="center" wrapText="1"/>
    </xf>
    <xf numFmtId="4" fontId="27" fillId="0" borderId="34" xfId="53" applyNumberFormat="1" applyFont="1" applyBorder="1" applyAlignment="1">
      <alignment horizontal="center" wrapText="1"/>
    </xf>
    <xf numFmtId="4" fontId="20" fillId="39" borderId="34" xfId="53" applyNumberFormat="1" applyFont="1" applyFill="1" applyBorder="1" applyAlignment="1">
      <alignment horizontal="center" vertical="center"/>
    </xf>
    <xf numFmtId="4" fontId="27" fillId="39" borderId="34" xfId="53" applyNumberFormat="1" applyFont="1" applyFill="1" applyBorder="1"/>
    <xf numFmtId="4" fontId="30" fillId="0" borderId="0" xfId="53" applyNumberFormat="1" applyFont="1" applyBorder="1" applyAlignment="1">
      <alignment horizontal="left" vertical="top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6" fillId="34" borderId="3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6" fillId="34" borderId="30" xfId="0" applyFont="1" applyFill="1" applyBorder="1" applyAlignment="1">
      <alignment horizontal="center" vertical="center" wrapText="1"/>
    </xf>
    <xf numFmtId="4" fontId="26" fillId="34" borderId="31" xfId="0" applyNumberFormat="1" applyFont="1" applyFill="1" applyBorder="1" applyAlignment="1">
      <alignment horizontal="center" vertical="center" wrapText="1"/>
    </xf>
    <xf numFmtId="4" fontId="26" fillId="34" borderId="32" xfId="0" applyNumberFormat="1" applyFont="1" applyFill="1" applyBorder="1" applyAlignment="1">
      <alignment horizontal="center" vertical="center"/>
    </xf>
    <xf numFmtId="4" fontId="19" fillId="34" borderId="11" xfId="0" applyNumberFormat="1" applyFont="1" applyFill="1" applyBorder="1" applyAlignment="1">
      <alignment horizontal="right" vertical="top" wrapText="1"/>
    </xf>
    <xf numFmtId="4" fontId="22" fillId="0" borderId="17" xfId="0" applyNumberFormat="1" applyFont="1" applyFill="1" applyBorder="1" applyAlignment="1">
      <alignment horizontal="left" wrapText="1"/>
    </xf>
    <xf numFmtId="0" fontId="19" fillId="0" borderId="11" xfId="0" applyFont="1" applyFill="1" applyBorder="1" applyAlignment="1">
      <alignment horizontal="left" vertical="top" wrapText="1"/>
    </xf>
    <xf numFmtId="4" fontId="19" fillId="0" borderId="11" xfId="0" applyNumberFormat="1" applyFont="1" applyBorder="1" applyAlignment="1">
      <alignment horizontal="right" vertical="center" wrapText="1"/>
    </xf>
    <xf numFmtId="4" fontId="19" fillId="34" borderId="11" xfId="0" applyNumberFormat="1" applyFont="1" applyFill="1" applyBorder="1" applyAlignment="1">
      <alignment horizontal="right" vertical="center" wrapText="1"/>
    </xf>
    <xf numFmtId="4" fontId="20" fillId="0" borderId="19" xfId="0" applyNumberFormat="1" applyFont="1" applyBorder="1" applyAlignment="1">
      <alignment horizontal="right" vertical="center" wrapText="1"/>
    </xf>
    <xf numFmtId="0" fontId="31" fillId="0" borderId="0" xfId="0" applyFont="1" applyAlignment="1">
      <alignment horizontal="justify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18" fillId="33" borderId="39" xfId="0" applyFont="1" applyFill="1" applyBorder="1" applyAlignment="1">
      <alignment vertical="top" wrapText="1"/>
    </xf>
    <xf numFmtId="171" fontId="34" fillId="34" borderId="19" xfId="0" applyNumberFormat="1" applyFont="1" applyFill="1" applyBorder="1" applyAlignment="1">
      <alignment horizontal="right" vertical="top"/>
    </xf>
    <xf numFmtId="171" fontId="33" fillId="33" borderId="40" xfId="0" applyNumberFormat="1" applyFont="1" applyFill="1" applyBorder="1" applyAlignment="1">
      <alignment vertical="top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9" fillId="0" borderId="13" xfId="0" applyFont="1" applyBorder="1"/>
    <xf numFmtId="0" fontId="19" fillId="0" borderId="14" xfId="0" applyFont="1" applyBorder="1"/>
    <xf numFmtId="0" fontId="19" fillId="0" borderId="14" xfId="0" applyFont="1" applyBorder="1" applyAlignment="1">
      <alignment horizontal="center" vertical="center"/>
    </xf>
    <xf numFmtId="4" fontId="19" fillId="0" borderId="14" xfId="0" applyNumberFormat="1" applyFont="1" applyBorder="1"/>
    <xf numFmtId="4" fontId="19" fillId="0" borderId="15" xfId="0" applyNumberFormat="1" applyFont="1" applyBorder="1"/>
    <xf numFmtId="0" fontId="31" fillId="0" borderId="0" xfId="0" applyFont="1" applyAlignment="1"/>
    <xf numFmtId="0" fontId="18" fillId="33" borderId="38" xfId="0" applyFont="1" applyFill="1" applyBorder="1" applyAlignment="1">
      <alignment horizontal="center" vertical="top" wrapText="1"/>
    </xf>
    <xf numFmtId="0" fontId="18" fillId="33" borderId="39" xfId="0" applyFont="1" applyFill="1" applyBorder="1" applyAlignment="1">
      <alignment horizontal="center" vertical="top" wrapText="1"/>
    </xf>
    <xf numFmtId="0" fontId="18" fillId="33" borderId="40" xfId="0" applyFont="1" applyFill="1" applyBorder="1" applyAlignment="1">
      <alignment horizontal="center" vertical="top" wrapText="1"/>
    </xf>
    <xf numFmtId="0" fontId="33" fillId="33" borderId="38" xfId="0" applyFont="1" applyFill="1" applyBorder="1" applyAlignment="1">
      <alignment horizontal="right" vertical="top" wrapText="1"/>
    </xf>
    <xf numFmtId="0" fontId="33" fillId="33" borderId="39" xfId="0" applyFont="1" applyFill="1" applyBorder="1" applyAlignment="1">
      <alignment horizontal="right" vertical="top" wrapText="1"/>
    </xf>
    <xf numFmtId="0" fontId="20" fillId="34" borderId="11" xfId="0" applyFont="1" applyFill="1" applyBorder="1" applyAlignment="1">
      <alignment horizontal="left" vertical="top" wrapText="1"/>
    </xf>
    <xf numFmtId="0" fontId="20" fillId="34" borderId="19" xfId="0" applyFont="1" applyFill="1" applyBorder="1" applyAlignment="1">
      <alignment horizontal="left" vertical="top" wrapText="1"/>
    </xf>
    <xf numFmtId="0" fontId="22" fillId="34" borderId="18" xfId="0" applyFont="1" applyFill="1" applyBorder="1" applyAlignment="1">
      <alignment horizontal="right" vertical="top"/>
    </xf>
    <xf numFmtId="0" fontId="22" fillId="34" borderId="11" xfId="0" applyFont="1" applyFill="1" applyBorder="1" applyAlignment="1">
      <alignment horizontal="right" vertical="top"/>
    </xf>
    <xf numFmtId="0" fontId="34" fillId="34" borderId="18" xfId="0" applyFont="1" applyFill="1" applyBorder="1" applyAlignment="1">
      <alignment horizontal="right" vertical="top"/>
    </xf>
    <xf numFmtId="0" fontId="34" fillId="34" borderId="11" xfId="0" applyFont="1" applyFill="1" applyBorder="1" applyAlignment="1">
      <alignment horizontal="right" vertical="top"/>
    </xf>
    <xf numFmtId="0" fontId="19" fillId="0" borderId="23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20" fillId="34" borderId="28" xfId="0" applyFont="1" applyFill="1" applyBorder="1" applyAlignment="1">
      <alignment horizontal="left" vertical="top" wrapText="1"/>
    </xf>
    <xf numFmtId="0" fontId="20" fillId="34" borderId="29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right"/>
    </xf>
    <xf numFmtId="0" fontId="22" fillId="0" borderId="17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center" wrapText="1"/>
    </xf>
    <xf numFmtId="0" fontId="24" fillId="0" borderId="17" xfId="0" applyFont="1" applyFill="1" applyBorder="1" applyAlignment="1">
      <alignment horizontal="center" wrapText="1"/>
    </xf>
    <xf numFmtId="0" fontId="18" fillId="33" borderId="20" xfId="0" applyFont="1" applyFill="1" applyBorder="1" applyAlignment="1">
      <alignment horizontal="center" vertical="top" wrapText="1"/>
    </xf>
    <xf numFmtId="0" fontId="18" fillId="33" borderId="21" xfId="0" applyFont="1" applyFill="1" applyBorder="1" applyAlignment="1">
      <alignment horizontal="center" vertical="top" wrapText="1"/>
    </xf>
    <xf numFmtId="0" fontId="18" fillId="33" borderId="22" xfId="0" applyFont="1" applyFill="1" applyBorder="1" applyAlignment="1">
      <alignment horizontal="center" vertical="top" wrapText="1"/>
    </xf>
    <xf numFmtId="0" fontId="19" fillId="0" borderId="14" xfId="0" applyFont="1" applyBorder="1" applyAlignment="1">
      <alignment horizontal="right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4" fontId="27" fillId="37" borderId="35" xfId="53" applyNumberFormat="1" applyFont="1" applyFill="1" applyBorder="1" applyAlignment="1"/>
    <xf numFmtId="4" fontId="27" fillId="37" borderId="36" xfId="53" applyNumberFormat="1" applyFont="1" applyFill="1" applyBorder="1" applyAlignment="1"/>
    <xf numFmtId="3" fontId="25" fillId="0" borderId="0" xfId="53" applyNumberFormat="1" applyFont="1" applyAlignment="1">
      <alignment horizontal="center" vertical="center"/>
    </xf>
    <xf numFmtId="0" fontId="20" fillId="0" borderId="0" xfId="53" applyFont="1" applyAlignment="1">
      <alignment horizontal="left" vertical="center"/>
    </xf>
    <xf numFmtId="3" fontId="27" fillId="0" borderId="34" xfId="53" applyNumberFormat="1" applyFont="1" applyBorder="1" applyAlignment="1">
      <alignment horizontal="center" vertical="center"/>
    </xf>
    <xf numFmtId="3" fontId="20" fillId="37" borderId="34" xfId="53" applyNumberFormat="1" applyFont="1" applyFill="1" applyBorder="1" applyAlignment="1">
      <alignment horizontal="center" vertical="center"/>
    </xf>
    <xf numFmtId="4" fontId="20" fillId="37" borderId="35" xfId="53" applyNumberFormat="1" applyFont="1" applyFill="1" applyBorder="1" applyAlignment="1">
      <alignment horizontal="center" vertical="center"/>
    </xf>
    <xf numFmtId="4" fontId="20" fillId="37" borderId="37" xfId="53" applyNumberFormat="1" applyFont="1" applyFill="1" applyBorder="1" applyAlignment="1">
      <alignment horizontal="center" vertical="center"/>
    </xf>
    <xf numFmtId="4" fontId="20" fillId="37" borderId="36" xfId="53" applyNumberFormat="1" applyFont="1" applyFill="1" applyBorder="1" applyAlignment="1">
      <alignment horizontal="center" vertical="center"/>
    </xf>
  </cellXfs>
  <cellStyles count="7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Euro" xfId="43"/>
    <cellStyle name="Euro 2" xfId="44"/>
    <cellStyle name="Euro 3" xfId="45"/>
    <cellStyle name="Incorreto" xfId="7" builtinId="27" customBuiltin="1"/>
    <cellStyle name="Moeda 2" xfId="46"/>
    <cellStyle name="Moeda 2 2" xfId="47"/>
    <cellStyle name="Moeda 2 3" xfId="48"/>
    <cellStyle name="Moeda 3" xfId="49"/>
    <cellStyle name="Moeda 4" xfId="50"/>
    <cellStyle name="Neutra" xfId="8" builtinId="28" customBuiltin="1"/>
    <cellStyle name="Normal" xfId="0" builtinId="0"/>
    <cellStyle name="Normal 2" xfId="51"/>
    <cellStyle name="Normal 2 2" xfId="52"/>
    <cellStyle name="Normal 3" xfId="53"/>
    <cellStyle name="Normal 3 2" xfId="54"/>
    <cellStyle name="Normal 4" xfId="55"/>
    <cellStyle name="Normal 4 4 2 2" xfId="56"/>
    <cellStyle name="Normal 5" xfId="42"/>
    <cellStyle name="Nota" xfId="15" builtinId="10" customBuiltin="1"/>
    <cellStyle name="Nota 2" xfId="57"/>
    <cellStyle name="Porcentagem 2" xfId="58"/>
    <cellStyle name="Porcentagem 2 2" xfId="59"/>
    <cellStyle name="Porcentagem 3" xfId="60"/>
    <cellStyle name="Porcentagem 4" xfId="61"/>
    <cellStyle name="Porcentagem 5" xfId="62"/>
    <cellStyle name="Porcentagem 6" xfId="70"/>
    <cellStyle name="Saída" xfId="10" builtinId="21" customBuiltin="1"/>
    <cellStyle name="Separador de milhares 2" xfId="63"/>
    <cellStyle name="Separador de milhares 2 2" xfId="64"/>
    <cellStyle name="Separador de milhares 2 3" xfId="65"/>
    <cellStyle name="Separador de milhares 3" xfId="66"/>
    <cellStyle name="Separador de milhares 4" xfId="67"/>
    <cellStyle name="Texto de Aviso" xfId="14" builtinId="11" customBuiltin="1"/>
    <cellStyle name="Texto Explicativo" xfId="16" builtinId="53" customBuiltin="1"/>
    <cellStyle name="þ_x001d_ð—_x000b_øþ÷_x000c_âþU_x0001_(_x0005_ï_x0008__x0007__x0001__x0001_" xfId="68"/>
    <cellStyle name="þ_x001d_ð—_x000b_øþ÷_x000c_âþU_x0001_(_x0005_ï_x0008__x0007__x0001__x0001_ 2" xfId="69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9525</xdr:rowOff>
    </xdr:from>
    <xdr:to>
      <xdr:col>1</xdr:col>
      <xdr:colOff>409575</xdr:colOff>
      <xdr:row>4</xdr:row>
      <xdr:rowOff>148031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64EE1D3D-B795-4221-914B-7406C30E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80975"/>
          <a:ext cx="971550" cy="757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104775</xdr:rowOff>
    </xdr:from>
    <xdr:to>
      <xdr:col>8</xdr:col>
      <xdr:colOff>419100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0055CB0-F3D8-41DD-9753-4F7CB2B88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0382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documentos%20DVO\Seng\DVO\FERNAN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WINDOWS\Desktop\Dvo%20Spo\Utilit&#225;rios\FIPEPI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1-sau\drive_c\Dvo%20Spo\Utilit&#225;rios\Fipepi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2\c\WINDOWS\Desktop\Dvo%20Spo\Utilit&#225;rios\FIPEPI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XFOX\Licita&#231;&#245;es%202017\Leme\Atualizado%2007-06-2017\EMEF%20Alcides%20Kammer%20de%20Andrade\documentos%20DVO\Seng\DVO\PMSP\PMS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Ç. 1"/>
      <sheetName val="ORÇ_ 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PEPINI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MSP"/>
    </sheetNames>
    <definedNames>
      <definedName name="VOLTARPMS" refersTo="#REF!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0"/>
  <sheetViews>
    <sheetView showGridLines="0" tabSelected="1" topLeftCell="A94" workbookViewId="0">
      <selection activeCell="H13" sqref="H13:H15"/>
    </sheetView>
  </sheetViews>
  <sheetFormatPr defaultRowHeight="12.75"/>
  <cols>
    <col min="1" max="1" width="9.85546875" style="4" customWidth="1"/>
    <col min="2" max="2" width="41" style="4" customWidth="1"/>
    <col min="3" max="3" width="11.85546875" style="56" customWidth="1"/>
    <col min="4" max="4" width="10.7109375" style="4" customWidth="1"/>
    <col min="5" max="5" width="9.28515625" style="16" bestFit="1" customWidth="1"/>
    <col min="6" max="6" width="11.5703125" style="16" customWidth="1"/>
    <col min="7" max="7" width="15.140625" style="16" customWidth="1"/>
    <col min="8" max="8" width="18.28515625" style="16" bestFit="1" customWidth="1"/>
    <col min="9" max="9" width="9.140625" style="4"/>
    <col min="10" max="10" width="18.42578125" style="4" customWidth="1"/>
    <col min="11" max="16384" width="9.140625" style="4"/>
  </cols>
  <sheetData>
    <row r="1" spans="1:10" ht="13.5" thickBot="1">
      <c r="A1" s="2"/>
      <c r="B1" s="2"/>
      <c r="C1" s="52"/>
      <c r="D1" s="2"/>
      <c r="E1" s="3"/>
      <c r="F1" s="3"/>
      <c r="G1" s="3"/>
      <c r="H1" s="3"/>
    </row>
    <row r="2" spans="1:10">
      <c r="A2" s="115"/>
      <c r="B2" s="105"/>
      <c r="C2" s="105"/>
      <c r="D2" s="105"/>
      <c r="E2" s="105"/>
      <c r="F2" s="105"/>
      <c r="G2" s="105"/>
      <c r="H2" s="1"/>
    </row>
    <row r="3" spans="1:10" ht="18" customHeight="1">
      <c r="A3" s="112"/>
      <c r="B3" s="106" t="s">
        <v>35</v>
      </c>
      <c r="C3" s="106"/>
      <c r="D3" s="106"/>
      <c r="E3" s="106"/>
      <c r="F3" s="106"/>
      <c r="G3" s="106"/>
      <c r="H3" s="107"/>
    </row>
    <row r="4" spans="1:10" ht="18" customHeight="1">
      <c r="A4" s="112"/>
      <c r="B4" s="108" t="s">
        <v>36</v>
      </c>
      <c r="C4" s="108"/>
      <c r="D4" s="108"/>
      <c r="E4" s="108"/>
      <c r="F4" s="108"/>
      <c r="G4" s="108"/>
      <c r="H4" s="109"/>
    </row>
    <row r="5" spans="1:10" ht="15.75" customHeight="1" thickBot="1">
      <c r="A5" s="92"/>
      <c r="B5" s="110"/>
      <c r="C5" s="110"/>
      <c r="D5" s="110"/>
      <c r="E5" s="110"/>
      <c r="F5" s="110"/>
      <c r="G5" s="110"/>
      <c r="H5" s="111"/>
    </row>
    <row r="6" spans="1:10" ht="13.5" thickBot="1">
      <c r="A6" s="5"/>
      <c r="B6" s="6"/>
      <c r="C6" s="53"/>
      <c r="D6" s="6"/>
      <c r="E6" s="7"/>
      <c r="F6" s="7"/>
      <c r="G6" s="7"/>
      <c r="H6" s="8"/>
    </row>
    <row r="7" spans="1:10" ht="18.75" thickBot="1">
      <c r="A7" s="9" t="s">
        <v>0</v>
      </c>
      <c r="B7" s="97" t="s">
        <v>64</v>
      </c>
      <c r="C7" s="97"/>
      <c r="D7" s="97"/>
      <c r="E7" s="98"/>
      <c r="F7" s="98"/>
      <c r="G7" s="98"/>
      <c r="H7" s="99"/>
      <c r="I7" s="17" t="s">
        <v>42</v>
      </c>
      <c r="J7" s="18">
        <v>0.2034</v>
      </c>
    </row>
    <row r="8" spans="1:10">
      <c r="A8" s="9"/>
      <c r="B8" s="97"/>
      <c r="C8" s="97"/>
      <c r="D8" s="97"/>
      <c r="E8" s="97"/>
      <c r="F8" s="97"/>
      <c r="G8" s="97"/>
      <c r="H8" s="61" t="s">
        <v>69</v>
      </c>
    </row>
    <row r="9" spans="1:10" ht="12.75" customHeight="1">
      <c r="A9" s="9" t="s">
        <v>1</v>
      </c>
      <c r="B9" s="97" t="s">
        <v>83</v>
      </c>
      <c r="C9" s="97"/>
      <c r="D9" s="97"/>
      <c r="E9" s="97"/>
      <c r="F9" s="100" t="s">
        <v>62</v>
      </c>
      <c r="G9" s="100"/>
      <c r="H9" s="101"/>
    </row>
    <row r="10" spans="1:10" ht="13.5" thickBot="1">
      <c r="A10" s="112"/>
      <c r="B10" s="113"/>
      <c r="C10" s="113"/>
      <c r="D10" s="113"/>
      <c r="E10" s="113"/>
      <c r="F10" s="113"/>
      <c r="G10" s="113"/>
      <c r="H10" s="114"/>
    </row>
    <row r="11" spans="1:10" ht="23.25" customHeight="1" thickBot="1">
      <c r="A11" s="57" t="s">
        <v>43</v>
      </c>
      <c r="B11" s="54" t="s">
        <v>2</v>
      </c>
      <c r="C11" s="54" t="s">
        <v>41</v>
      </c>
      <c r="D11" s="54" t="s">
        <v>3</v>
      </c>
      <c r="E11" s="58" t="s">
        <v>4</v>
      </c>
      <c r="F11" s="58" t="s">
        <v>5</v>
      </c>
      <c r="G11" s="58" t="s">
        <v>5</v>
      </c>
      <c r="H11" s="59" t="s">
        <v>6</v>
      </c>
    </row>
    <row r="12" spans="1:10">
      <c r="A12" s="19">
        <v>1</v>
      </c>
      <c r="B12" s="95" t="s">
        <v>7</v>
      </c>
      <c r="C12" s="95"/>
      <c r="D12" s="95"/>
      <c r="E12" s="95"/>
      <c r="F12" s="95"/>
      <c r="G12" s="95"/>
      <c r="H12" s="96"/>
    </row>
    <row r="13" spans="1:10" ht="25.5" customHeight="1">
      <c r="A13" s="10" t="s">
        <v>8</v>
      </c>
      <c r="B13" s="11" t="s">
        <v>71</v>
      </c>
      <c r="C13" s="55" t="s">
        <v>67</v>
      </c>
      <c r="D13" s="55" t="s">
        <v>68</v>
      </c>
      <c r="E13" s="63">
        <v>1</v>
      </c>
      <c r="F13" s="63">
        <f t="shared" ref="F13:F14" si="0">(G13*J$7)+G13</f>
        <v>601.70000000000005</v>
      </c>
      <c r="G13" s="64">
        <v>500</v>
      </c>
      <c r="H13" s="65">
        <f>E13*F13</f>
        <v>601.70000000000005</v>
      </c>
    </row>
    <row r="14" spans="1:10" ht="25.5">
      <c r="A14" s="10" t="s">
        <v>9</v>
      </c>
      <c r="B14" s="11" t="s">
        <v>13</v>
      </c>
      <c r="C14" s="55">
        <v>74209</v>
      </c>
      <c r="D14" s="55" t="s">
        <v>14</v>
      </c>
      <c r="E14" s="63">
        <v>3</v>
      </c>
      <c r="F14" s="63">
        <f t="shared" si="0"/>
        <v>398.26522999999997</v>
      </c>
      <c r="G14" s="64">
        <v>330.95</v>
      </c>
      <c r="H14" s="65">
        <f t="shared" ref="H14:H16" si="1">E14*F14</f>
        <v>1194.7956899999999</v>
      </c>
    </row>
    <row r="15" spans="1:10" ht="38.25">
      <c r="A15" s="10" t="s">
        <v>10</v>
      </c>
      <c r="B15" s="11" t="s">
        <v>15</v>
      </c>
      <c r="C15" s="55">
        <v>73686</v>
      </c>
      <c r="D15" s="55" t="s">
        <v>14</v>
      </c>
      <c r="E15" s="63">
        <v>15.2</v>
      </c>
      <c r="F15" s="63">
        <f t="shared" ref="F15:F16" si="2">(G15*J$7)+G15</f>
        <v>25.548182000000001</v>
      </c>
      <c r="G15" s="64">
        <v>21.23</v>
      </c>
      <c r="H15" s="65">
        <f t="shared" si="1"/>
        <v>388.33236640000001</v>
      </c>
    </row>
    <row r="16" spans="1:10">
      <c r="A16" s="10" t="s">
        <v>12</v>
      </c>
      <c r="B16" s="11" t="s">
        <v>37</v>
      </c>
      <c r="C16" s="55" t="s">
        <v>61</v>
      </c>
      <c r="D16" s="55" t="s">
        <v>11</v>
      </c>
      <c r="E16" s="63">
        <v>1</v>
      </c>
      <c r="F16" s="63">
        <f t="shared" si="2"/>
        <v>474.77740199999994</v>
      </c>
      <c r="G16" s="64">
        <v>394.53</v>
      </c>
      <c r="H16" s="65">
        <f t="shared" si="1"/>
        <v>474.77740199999994</v>
      </c>
    </row>
    <row r="17" spans="1:8">
      <c r="A17" s="88"/>
      <c r="B17" s="89"/>
      <c r="C17" s="89"/>
      <c r="D17" s="89"/>
      <c r="E17" s="89"/>
      <c r="F17" s="89"/>
      <c r="G17" s="89"/>
      <c r="H17" s="14">
        <f>SUM(H13:H16)</f>
        <v>2659.6054584000003</v>
      </c>
    </row>
    <row r="18" spans="1:8">
      <c r="A18" s="15">
        <v>2</v>
      </c>
      <c r="B18" s="86" t="s">
        <v>16</v>
      </c>
      <c r="C18" s="86"/>
      <c r="D18" s="86"/>
      <c r="E18" s="86"/>
      <c r="F18" s="86"/>
      <c r="G18" s="86"/>
      <c r="H18" s="87"/>
    </row>
    <row r="19" spans="1:8">
      <c r="A19" s="10" t="s">
        <v>17</v>
      </c>
      <c r="B19" s="11" t="s">
        <v>70</v>
      </c>
      <c r="C19" s="55">
        <v>93358</v>
      </c>
      <c r="D19" s="55" t="s">
        <v>18</v>
      </c>
      <c r="E19" s="63">
        <v>6.08</v>
      </c>
      <c r="F19" s="63">
        <f t="shared" ref="F19:F25" si="3">(G19*J$7)+G19</f>
        <v>93.395873999999992</v>
      </c>
      <c r="G19" s="64">
        <v>77.61</v>
      </c>
      <c r="H19" s="65">
        <f>E19*F19</f>
        <v>567.84691391999991</v>
      </c>
    </row>
    <row r="20" spans="1:8" ht="25.5">
      <c r="A20" s="10" t="s">
        <v>19</v>
      </c>
      <c r="B20" s="11" t="s">
        <v>38</v>
      </c>
      <c r="C20" s="55">
        <v>92778</v>
      </c>
      <c r="D20" s="55" t="s">
        <v>21</v>
      </c>
      <c r="E20" s="63">
        <v>152.65</v>
      </c>
      <c r="F20" s="63">
        <f t="shared" si="3"/>
        <v>8.5802420000000001</v>
      </c>
      <c r="G20" s="64">
        <v>7.13</v>
      </c>
      <c r="H20" s="65">
        <f t="shared" ref="H20:H25" si="4">E20*F20</f>
        <v>1309.7739413000002</v>
      </c>
    </row>
    <row r="21" spans="1:8" ht="25.5">
      <c r="A21" s="10" t="s">
        <v>20</v>
      </c>
      <c r="B21" s="11" t="s">
        <v>74</v>
      </c>
      <c r="C21" s="55" t="s">
        <v>63</v>
      </c>
      <c r="D21" s="55" t="s">
        <v>14</v>
      </c>
      <c r="E21" s="63">
        <v>38</v>
      </c>
      <c r="F21" s="63">
        <f t="shared" si="3"/>
        <v>5.8966600000000007</v>
      </c>
      <c r="G21" s="64">
        <v>4.9000000000000004</v>
      </c>
      <c r="H21" s="65">
        <f t="shared" si="4"/>
        <v>224.07308000000003</v>
      </c>
    </row>
    <row r="22" spans="1:8" ht="25.5">
      <c r="A22" s="10" t="s">
        <v>22</v>
      </c>
      <c r="B22" s="11" t="s">
        <v>25</v>
      </c>
      <c r="C22" s="55">
        <v>92874</v>
      </c>
      <c r="D22" s="55" t="s">
        <v>18</v>
      </c>
      <c r="E22" s="63">
        <v>6.08</v>
      </c>
      <c r="F22" s="63">
        <f t="shared" si="3"/>
        <v>39.038295999999995</v>
      </c>
      <c r="G22" s="64">
        <v>32.44</v>
      </c>
      <c r="H22" s="65">
        <f t="shared" si="4"/>
        <v>237.35283967999999</v>
      </c>
    </row>
    <row r="23" spans="1:8" ht="25.5">
      <c r="A23" s="10" t="s">
        <v>23</v>
      </c>
      <c r="B23" s="11" t="s">
        <v>39</v>
      </c>
      <c r="C23" s="55">
        <v>94965</v>
      </c>
      <c r="D23" s="55" t="s">
        <v>18</v>
      </c>
      <c r="E23" s="63">
        <v>6.08</v>
      </c>
      <c r="F23" s="63">
        <f t="shared" si="3"/>
        <v>338.90150800000004</v>
      </c>
      <c r="G23" s="64">
        <v>281.62</v>
      </c>
      <c r="H23" s="65">
        <f t="shared" si="4"/>
        <v>2060.5211686400003</v>
      </c>
    </row>
    <row r="24" spans="1:8" ht="38.25">
      <c r="A24" s="10" t="s">
        <v>24</v>
      </c>
      <c r="B24" s="62" t="s">
        <v>73</v>
      </c>
      <c r="C24" s="55">
        <v>96522</v>
      </c>
      <c r="D24" s="55" t="s">
        <v>18</v>
      </c>
      <c r="E24" s="63">
        <v>0.57999999999999996</v>
      </c>
      <c r="F24" s="63">
        <f t="shared" si="3"/>
        <v>163.48188999999999</v>
      </c>
      <c r="G24" s="64">
        <v>135.85</v>
      </c>
      <c r="H24" s="65">
        <f t="shared" si="4"/>
        <v>94.819496199999989</v>
      </c>
    </row>
    <row r="25" spans="1:8" ht="38.25">
      <c r="A25" s="10" t="s">
        <v>26</v>
      </c>
      <c r="B25" s="11" t="s">
        <v>79</v>
      </c>
      <c r="C25" s="55">
        <v>95240</v>
      </c>
      <c r="D25" s="55" t="s">
        <v>14</v>
      </c>
      <c r="E25" s="63">
        <v>30.4</v>
      </c>
      <c r="F25" s="63">
        <f t="shared" si="3"/>
        <v>14.910126</v>
      </c>
      <c r="G25" s="64">
        <v>12.39</v>
      </c>
      <c r="H25" s="65">
        <f t="shared" si="4"/>
        <v>453.26783039999998</v>
      </c>
    </row>
    <row r="26" spans="1:8">
      <c r="A26" s="88"/>
      <c r="B26" s="89"/>
      <c r="C26" s="89"/>
      <c r="D26" s="89"/>
      <c r="E26" s="89"/>
      <c r="F26" s="89"/>
      <c r="G26" s="89"/>
      <c r="H26" s="14">
        <f>SUM(H19:H25)</f>
        <v>4947.6552701399996</v>
      </c>
    </row>
    <row r="27" spans="1:8">
      <c r="A27" s="15">
        <v>3</v>
      </c>
      <c r="B27" s="86" t="s">
        <v>27</v>
      </c>
      <c r="C27" s="86"/>
      <c r="D27" s="86"/>
      <c r="E27" s="86"/>
      <c r="F27" s="86"/>
      <c r="G27" s="86"/>
      <c r="H27" s="87"/>
    </row>
    <row r="28" spans="1:8" ht="38.25">
      <c r="A28" s="10" t="s">
        <v>28</v>
      </c>
      <c r="B28" s="11" t="s">
        <v>40</v>
      </c>
      <c r="C28" s="55">
        <v>87458</v>
      </c>
      <c r="D28" s="55" t="s">
        <v>14</v>
      </c>
      <c r="E28" s="63">
        <v>30.4</v>
      </c>
      <c r="F28" s="63">
        <f t="shared" ref="F28" si="5">(G28*J$7)+G28</f>
        <v>87.655656000000008</v>
      </c>
      <c r="G28" s="64">
        <v>72.84</v>
      </c>
      <c r="H28" s="65">
        <f t="shared" ref="H28:H29" si="6">E28*F28</f>
        <v>2664.7319424000002</v>
      </c>
    </row>
    <row r="29" spans="1:8" ht="25.5">
      <c r="A29" s="10" t="s">
        <v>29</v>
      </c>
      <c r="B29" s="11" t="s">
        <v>72</v>
      </c>
      <c r="C29" s="55">
        <v>89995</v>
      </c>
      <c r="D29" s="55" t="s">
        <v>18</v>
      </c>
      <c r="E29" s="63">
        <v>0.76</v>
      </c>
      <c r="F29" s="63">
        <f>(G29*J$7)+G29</f>
        <v>710.46329200000002</v>
      </c>
      <c r="G29" s="64">
        <v>590.38</v>
      </c>
      <c r="H29" s="65">
        <f t="shared" si="6"/>
        <v>539.95210192000002</v>
      </c>
    </row>
    <row r="30" spans="1:8">
      <c r="A30" s="88"/>
      <c r="B30" s="89"/>
      <c r="C30" s="89"/>
      <c r="D30" s="89"/>
      <c r="E30" s="89"/>
      <c r="F30" s="89"/>
      <c r="G30" s="89"/>
      <c r="H30" s="14">
        <f>SUM(H28:H29)</f>
        <v>3204.6840443200003</v>
      </c>
    </row>
    <row r="31" spans="1:8">
      <c r="A31" s="15">
        <v>4</v>
      </c>
      <c r="B31" s="86" t="s">
        <v>30</v>
      </c>
      <c r="C31" s="86"/>
      <c r="D31" s="86"/>
      <c r="E31" s="86"/>
      <c r="F31" s="86"/>
      <c r="G31" s="86"/>
      <c r="H31" s="87"/>
    </row>
    <row r="32" spans="1:8" ht="63.75">
      <c r="A32" s="10" t="s">
        <v>31</v>
      </c>
      <c r="B32" s="11" t="s">
        <v>65</v>
      </c>
      <c r="C32" s="55" t="s">
        <v>67</v>
      </c>
      <c r="D32" s="55" t="s">
        <v>14</v>
      </c>
      <c r="E32" s="63">
        <v>152</v>
      </c>
      <c r="F32" s="63">
        <f>(G32*J$7)+G32</f>
        <v>67.3904</v>
      </c>
      <c r="G32" s="64">
        <v>56</v>
      </c>
      <c r="H32" s="65">
        <f>SUM(F32*E32)</f>
        <v>10243.3408</v>
      </c>
    </row>
    <row r="33" spans="1:8">
      <c r="A33" s="10" t="s">
        <v>32</v>
      </c>
      <c r="B33" s="11" t="s">
        <v>34</v>
      </c>
      <c r="C33" s="55">
        <v>9537</v>
      </c>
      <c r="D33" s="55" t="s">
        <v>14</v>
      </c>
      <c r="E33" s="63">
        <v>38</v>
      </c>
      <c r="F33" s="63">
        <f t="shared" ref="F33" si="7">(G33*J$7)+G33</f>
        <v>3.4778260000000003</v>
      </c>
      <c r="G33" s="64">
        <v>2.89</v>
      </c>
      <c r="H33" s="65">
        <f>SUM(F33*E33)</f>
        <v>132.15738800000003</v>
      </c>
    </row>
    <row r="34" spans="1:8">
      <c r="A34" s="88"/>
      <c r="B34" s="89"/>
      <c r="C34" s="89"/>
      <c r="D34" s="89"/>
      <c r="E34" s="89"/>
      <c r="F34" s="89"/>
      <c r="G34" s="89"/>
      <c r="H34" s="14">
        <f>SUM(H32:H33)</f>
        <v>10375.498188</v>
      </c>
    </row>
    <row r="35" spans="1:8" ht="15">
      <c r="A35" s="90" t="s">
        <v>80</v>
      </c>
      <c r="B35" s="91"/>
      <c r="C35" s="91"/>
      <c r="D35" s="91"/>
      <c r="E35" s="91"/>
      <c r="F35" s="91"/>
      <c r="G35" s="91"/>
      <c r="H35" s="70">
        <f>H17+H26+H30+H34</f>
        <v>21187.44296086</v>
      </c>
    </row>
    <row r="36" spans="1:8" ht="13.5" thickBot="1">
      <c r="A36" s="81"/>
      <c r="B36" s="82"/>
      <c r="C36" s="82"/>
      <c r="D36" s="82"/>
      <c r="E36" s="82"/>
      <c r="F36" s="82"/>
      <c r="G36" s="82"/>
      <c r="H36" s="83"/>
    </row>
    <row r="37" spans="1:8">
      <c r="A37" s="72"/>
      <c r="B37" s="73"/>
      <c r="C37" s="73"/>
      <c r="D37" s="73"/>
      <c r="E37" s="73"/>
      <c r="F37" s="73"/>
      <c r="G37" s="73"/>
      <c r="H37" s="74"/>
    </row>
    <row r="38" spans="1:8">
      <c r="A38" s="5"/>
      <c r="B38" s="6"/>
      <c r="C38" s="53"/>
      <c r="D38" s="6"/>
      <c r="E38" s="7"/>
      <c r="F38" s="7"/>
      <c r="G38" s="7"/>
      <c r="H38" s="8"/>
    </row>
    <row r="39" spans="1:8">
      <c r="A39" s="9" t="s">
        <v>0</v>
      </c>
      <c r="B39" s="97" t="s">
        <v>64</v>
      </c>
      <c r="C39" s="97"/>
      <c r="D39" s="97"/>
      <c r="E39" s="98"/>
      <c r="F39" s="98"/>
      <c r="G39" s="98"/>
      <c r="H39" s="99"/>
    </row>
    <row r="40" spans="1:8">
      <c r="A40" s="9"/>
      <c r="B40" s="97"/>
      <c r="C40" s="97"/>
      <c r="D40" s="97"/>
      <c r="E40" s="97"/>
      <c r="F40" s="97"/>
      <c r="G40" s="97"/>
      <c r="H40" s="61" t="s">
        <v>69</v>
      </c>
    </row>
    <row r="41" spans="1:8">
      <c r="A41" s="9" t="s">
        <v>1</v>
      </c>
      <c r="B41" s="97" t="s">
        <v>84</v>
      </c>
      <c r="C41" s="97"/>
      <c r="D41" s="97"/>
      <c r="E41" s="97"/>
      <c r="F41" s="100" t="s">
        <v>62</v>
      </c>
      <c r="G41" s="100"/>
      <c r="H41" s="101"/>
    </row>
    <row r="42" spans="1:8" ht="13.5" thickBot="1">
      <c r="A42" s="92"/>
      <c r="B42" s="93"/>
      <c r="C42" s="93"/>
      <c r="D42" s="93"/>
      <c r="E42" s="93"/>
      <c r="F42" s="93"/>
      <c r="G42" s="93"/>
      <c r="H42" s="94"/>
    </row>
    <row r="43" spans="1:8" ht="13.5" thickBot="1">
      <c r="A43" s="57" t="s">
        <v>43</v>
      </c>
      <c r="B43" s="54" t="s">
        <v>2</v>
      </c>
      <c r="C43" s="54" t="s">
        <v>41</v>
      </c>
      <c r="D43" s="54" t="s">
        <v>3</v>
      </c>
      <c r="E43" s="58" t="s">
        <v>4</v>
      </c>
      <c r="F43" s="58" t="s">
        <v>5</v>
      </c>
      <c r="G43" s="58" t="s">
        <v>5</v>
      </c>
      <c r="H43" s="59" t="s">
        <v>6</v>
      </c>
    </row>
    <row r="44" spans="1:8">
      <c r="A44" s="19">
        <v>1</v>
      </c>
      <c r="B44" s="95" t="s">
        <v>7</v>
      </c>
      <c r="C44" s="95"/>
      <c r="D44" s="95"/>
      <c r="E44" s="95"/>
      <c r="F44" s="95"/>
      <c r="G44" s="95"/>
      <c r="H44" s="96"/>
    </row>
    <row r="45" spans="1:8" ht="25.5">
      <c r="A45" s="10" t="s">
        <v>8</v>
      </c>
      <c r="B45" s="11" t="s">
        <v>71</v>
      </c>
      <c r="C45" s="55" t="s">
        <v>67</v>
      </c>
      <c r="D45" s="55" t="s">
        <v>68</v>
      </c>
      <c r="E45" s="63">
        <v>1</v>
      </c>
      <c r="F45" s="63">
        <f t="shared" ref="F45:F46" si="8">(G45*J$7)+G45</f>
        <v>1203.4000000000001</v>
      </c>
      <c r="G45" s="64">
        <v>1000</v>
      </c>
      <c r="H45" s="65">
        <f>E45*F45</f>
        <v>1203.4000000000001</v>
      </c>
    </row>
    <row r="46" spans="1:8" ht="25.5">
      <c r="A46" s="10" t="s">
        <v>9</v>
      </c>
      <c r="B46" s="11" t="s">
        <v>13</v>
      </c>
      <c r="C46" s="55">
        <v>74209</v>
      </c>
      <c r="D46" s="55" t="s">
        <v>14</v>
      </c>
      <c r="E46" s="63">
        <v>3</v>
      </c>
      <c r="F46" s="63">
        <f t="shared" si="8"/>
        <v>398.26522999999997</v>
      </c>
      <c r="G46" s="64">
        <v>330.95</v>
      </c>
      <c r="H46" s="65">
        <f t="shared" ref="H46:H48" si="9">E46*F46</f>
        <v>1194.7956899999999</v>
      </c>
    </row>
    <row r="47" spans="1:8" ht="38.25">
      <c r="A47" s="10" t="s">
        <v>10</v>
      </c>
      <c r="B47" s="11" t="s">
        <v>15</v>
      </c>
      <c r="C47" s="55">
        <v>73686</v>
      </c>
      <c r="D47" s="55" t="s">
        <v>14</v>
      </c>
      <c r="E47" s="63">
        <v>48.84</v>
      </c>
      <c r="F47" s="63">
        <f t="shared" ref="F47:F48" si="10">(G47*J$7)+G47</f>
        <v>25.548182000000001</v>
      </c>
      <c r="G47" s="64">
        <v>21.23</v>
      </c>
      <c r="H47" s="65">
        <f t="shared" si="9"/>
        <v>1247.7732088800001</v>
      </c>
    </row>
    <row r="48" spans="1:8">
      <c r="A48" s="10" t="s">
        <v>12</v>
      </c>
      <c r="B48" s="11" t="s">
        <v>37</v>
      </c>
      <c r="C48" s="55" t="s">
        <v>61</v>
      </c>
      <c r="D48" s="55" t="s">
        <v>11</v>
      </c>
      <c r="E48" s="63">
        <v>1</v>
      </c>
      <c r="F48" s="63">
        <f t="shared" si="10"/>
        <v>474.77740199999994</v>
      </c>
      <c r="G48" s="64">
        <v>394.53</v>
      </c>
      <c r="H48" s="65">
        <f t="shared" si="9"/>
        <v>474.77740199999994</v>
      </c>
    </row>
    <row r="49" spans="1:8">
      <c r="A49" s="88"/>
      <c r="B49" s="89"/>
      <c r="C49" s="89"/>
      <c r="D49" s="89"/>
      <c r="E49" s="89"/>
      <c r="F49" s="89"/>
      <c r="G49" s="89"/>
      <c r="H49" s="14">
        <f>SUM(H45:H48)</f>
        <v>4120.7463008799996</v>
      </c>
    </row>
    <row r="50" spans="1:8">
      <c r="A50" s="15">
        <v>2</v>
      </c>
      <c r="B50" s="86" t="s">
        <v>16</v>
      </c>
      <c r="C50" s="86"/>
      <c r="D50" s="86"/>
      <c r="E50" s="86"/>
      <c r="F50" s="86"/>
      <c r="G50" s="86"/>
      <c r="H50" s="87"/>
    </row>
    <row r="51" spans="1:8">
      <c r="A51" s="10" t="s">
        <v>17</v>
      </c>
      <c r="B51" s="11" t="s">
        <v>70</v>
      </c>
      <c r="C51" s="55">
        <v>93358</v>
      </c>
      <c r="D51" s="55" t="s">
        <v>18</v>
      </c>
      <c r="E51" s="63">
        <v>19.54</v>
      </c>
      <c r="F51" s="63">
        <f t="shared" ref="F51:F57" si="11">(G51*J$7)+G51</f>
        <v>93.395873999999992</v>
      </c>
      <c r="G51" s="64">
        <v>77.61</v>
      </c>
      <c r="H51" s="65">
        <f>E51*F51</f>
        <v>1824.9553779599999</v>
      </c>
    </row>
    <row r="52" spans="1:8" ht="25.5">
      <c r="A52" s="10" t="s">
        <v>19</v>
      </c>
      <c r="B52" s="11" t="s">
        <v>38</v>
      </c>
      <c r="C52" s="55">
        <v>92778</v>
      </c>
      <c r="D52" s="55" t="s">
        <v>21</v>
      </c>
      <c r="E52" s="63">
        <v>636.14</v>
      </c>
      <c r="F52" s="63">
        <f t="shared" si="11"/>
        <v>8.5802420000000001</v>
      </c>
      <c r="G52" s="64">
        <v>7.13</v>
      </c>
      <c r="H52" s="65">
        <f t="shared" ref="H52:H57" si="12">E52*F52</f>
        <v>5458.2351458800003</v>
      </c>
    </row>
    <row r="53" spans="1:8" ht="25.5">
      <c r="A53" s="10" t="s">
        <v>20</v>
      </c>
      <c r="B53" s="11" t="s">
        <v>74</v>
      </c>
      <c r="C53" s="55" t="s">
        <v>63</v>
      </c>
      <c r="D53" s="55" t="s">
        <v>14</v>
      </c>
      <c r="E53" s="63">
        <v>122.1</v>
      </c>
      <c r="F53" s="63">
        <f t="shared" si="11"/>
        <v>5.8966600000000007</v>
      </c>
      <c r="G53" s="64">
        <v>4.9000000000000004</v>
      </c>
      <c r="H53" s="65">
        <f t="shared" si="12"/>
        <v>719.98218600000007</v>
      </c>
    </row>
    <row r="54" spans="1:8" ht="25.5">
      <c r="A54" s="10" t="s">
        <v>22</v>
      </c>
      <c r="B54" s="11" t="s">
        <v>25</v>
      </c>
      <c r="C54" s="55">
        <v>92874</v>
      </c>
      <c r="D54" s="55" t="s">
        <v>18</v>
      </c>
      <c r="E54" s="63">
        <v>19.54</v>
      </c>
      <c r="F54" s="63">
        <f t="shared" si="11"/>
        <v>39.038295999999995</v>
      </c>
      <c r="G54" s="64">
        <v>32.44</v>
      </c>
      <c r="H54" s="65">
        <f t="shared" si="12"/>
        <v>762.80830383999989</v>
      </c>
    </row>
    <row r="55" spans="1:8" ht="25.5">
      <c r="A55" s="10" t="s">
        <v>23</v>
      </c>
      <c r="B55" s="11" t="s">
        <v>39</v>
      </c>
      <c r="C55" s="55">
        <v>94965</v>
      </c>
      <c r="D55" s="55" t="s">
        <v>18</v>
      </c>
      <c r="E55" s="63">
        <v>19.54</v>
      </c>
      <c r="F55" s="63">
        <f t="shared" si="11"/>
        <v>338.90150800000004</v>
      </c>
      <c r="G55" s="64">
        <v>281.62</v>
      </c>
      <c r="H55" s="65">
        <f t="shared" si="12"/>
        <v>6622.13546632</v>
      </c>
    </row>
    <row r="56" spans="1:8" ht="38.25">
      <c r="A56" s="10" t="s">
        <v>24</v>
      </c>
      <c r="B56" s="62" t="s">
        <v>73</v>
      </c>
      <c r="C56" s="55">
        <v>96522</v>
      </c>
      <c r="D56" s="55" t="s">
        <v>18</v>
      </c>
      <c r="E56" s="63">
        <v>1.85</v>
      </c>
      <c r="F56" s="63">
        <f t="shared" si="11"/>
        <v>163.48188999999999</v>
      </c>
      <c r="G56" s="64">
        <v>135.85</v>
      </c>
      <c r="H56" s="65">
        <f t="shared" si="12"/>
        <v>302.44149650000003</v>
      </c>
    </row>
    <row r="57" spans="1:8" ht="38.25">
      <c r="A57" s="10" t="s">
        <v>26</v>
      </c>
      <c r="B57" s="11" t="s">
        <v>79</v>
      </c>
      <c r="C57" s="55">
        <v>95240</v>
      </c>
      <c r="D57" s="55" t="s">
        <v>14</v>
      </c>
      <c r="E57" s="63">
        <v>97.68</v>
      </c>
      <c r="F57" s="63">
        <f t="shared" si="11"/>
        <v>14.910126</v>
      </c>
      <c r="G57" s="64">
        <v>12.39</v>
      </c>
      <c r="H57" s="65">
        <f t="shared" si="12"/>
        <v>1456.4211076800002</v>
      </c>
    </row>
    <row r="58" spans="1:8">
      <c r="A58" s="88"/>
      <c r="B58" s="89"/>
      <c r="C58" s="89"/>
      <c r="D58" s="89"/>
      <c r="E58" s="89"/>
      <c r="F58" s="89"/>
      <c r="G58" s="89"/>
      <c r="H58" s="14">
        <f>SUM(H51:H57)</f>
        <v>17146.979084179999</v>
      </c>
    </row>
    <row r="59" spans="1:8">
      <c r="A59" s="15">
        <v>3</v>
      </c>
      <c r="B59" s="86" t="s">
        <v>27</v>
      </c>
      <c r="C59" s="86"/>
      <c r="D59" s="86"/>
      <c r="E59" s="86"/>
      <c r="F59" s="86"/>
      <c r="G59" s="86"/>
      <c r="H59" s="87"/>
    </row>
    <row r="60" spans="1:8" ht="38.25">
      <c r="A60" s="10" t="s">
        <v>28</v>
      </c>
      <c r="B60" s="11" t="s">
        <v>40</v>
      </c>
      <c r="C60" s="55">
        <v>87458</v>
      </c>
      <c r="D60" s="55" t="s">
        <v>14</v>
      </c>
      <c r="E60" s="63">
        <v>10</v>
      </c>
      <c r="F60" s="63">
        <f t="shared" ref="F60" si="13">(G60*J$7)+G60</f>
        <v>87.655656000000008</v>
      </c>
      <c r="G60" s="64">
        <v>72.84</v>
      </c>
      <c r="H60" s="65">
        <f t="shared" ref="H60:H61" si="14">E60*F60</f>
        <v>876.5565600000001</v>
      </c>
    </row>
    <row r="61" spans="1:8" ht="25.5">
      <c r="A61" s="10" t="s">
        <v>29</v>
      </c>
      <c r="B61" s="11" t="s">
        <v>72</v>
      </c>
      <c r="C61" s="55">
        <v>89995</v>
      </c>
      <c r="D61" s="55" t="s">
        <v>18</v>
      </c>
      <c r="E61" s="63">
        <v>0.25</v>
      </c>
      <c r="F61" s="63">
        <f>(G61*J$7)+G61</f>
        <v>710.46329200000002</v>
      </c>
      <c r="G61" s="64">
        <v>590.38</v>
      </c>
      <c r="H61" s="65">
        <f t="shared" si="14"/>
        <v>177.61582300000001</v>
      </c>
    </row>
    <row r="62" spans="1:8">
      <c r="A62" s="88"/>
      <c r="B62" s="89"/>
      <c r="C62" s="89"/>
      <c r="D62" s="89"/>
      <c r="E62" s="89"/>
      <c r="F62" s="89"/>
      <c r="G62" s="89"/>
      <c r="H62" s="14">
        <f>SUM(H60:H61)</f>
        <v>1054.1723830000001</v>
      </c>
    </row>
    <row r="63" spans="1:8">
      <c r="A63" s="15">
        <v>4</v>
      </c>
      <c r="B63" s="86" t="s">
        <v>30</v>
      </c>
      <c r="C63" s="86"/>
      <c r="D63" s="86"/>
      <c r="E63" s="86"/>
      <c r="F63" s="86"/>
      <c r="G63" s="86"/>
      <c r="H63" s="87"/>
    </row>
    <row r="64" spans="1:8" ht="63.75">
      <c r="A64" s="10" t="s">
        <v>31</v>
      </c>
      <c r="B64" s="11" t="s">
        <v>65</v>
      </c>
      <c r="C64" s="55" t="s">
        <v>67</v>
      </c>
      <c r="D64" s="55" t="s">
        <v>14</v>
      </c>
      <c r="E64" s="63">
        <v>50</v>
      </c>
      <c r="F64" s="63">
        <f>(G64*J$7)+G64</f>
        <v>67.3904</v>
      </c>
      <c r="G64" s="64">
        <v>56</v>
      </c>
      <c r="H64" s="65">
        <f>SUM(F64*E64)</f>
        <v>3369.52</v>
      </c>
    </row>
    <row r="65" spans="1:8" ht="38.25">
      <c r="A65" s="10" t="s">
        <v>32</v>
      </c>
      <c r="B65" s="11" t="s">
        <v>66</v>
      </c>
      <c r="C65" s="55" t="s">
        <v>67</v>
      </c>
      <c r="D65" s="55" t="s">
        <v>14</v>
      </c>
      <c r="E65" s="63">
        <v>444.97</v>
      </c>
      <c r="F65" s="63">
        <f t="shared" ref="F65:F66" si="15">(G65*J$7)+G65</f>
        <v>118.968124</v>
      </c>
      <c r="G65" s="64">
        <v>98.86</v>
      </c>
      <c r="H65" s="65">
        <f>SUM(F65*E65)</f>
        <v>52937.246136280002</v>
      </c>
    </row>
    <row r="66" spans="1:8">
      <c r="A66" s="10" t="s">
        <v>33</v>
      </c>
      <c r="B66" s="11" t="s">
        <v>34</v>
      </c>
      <c r="C66" s="55">
        <v>9537</v>
      </c>
      <c r="D66" s="55" t="s">
        <v>14</v>
      </c>
      <c r="E66" s="63">
        <v>122.1</v>
      </c>
      <c r="F66" s="63">
        <f t="shared" si="15"/>
        <v>3.4778260000000003</v>
      </c>
      <c r="G66" s="64">
        <v>2.89</v>
      </c>
      <c r="H66" s="65">
        <f>SUM(F66*E66)</f>
        <v>424.64255460000004</v>
      </c>
    </row>
    <row r="67" spans="1:8">
      <c r="A67" s="88"/>
      <c r="B67" s="89"/>
      <c r="C67" s="89"/>
      <c r="D67" s="89"/>
      <c r="E67" s="89"/>
      <c r="F67" s="89"/>
      <c r="G67" s="89"/>
      <c r="H67" s="14">
        <f>SUM(H64:H66)</f>
        <v>56731.408690880002</v>
      </c>
    </row>
    <row r="68" spans="1:8" ht="15">
      <c r="A68" s="90" t="s">
        <v>80</v>
      </c>
      <c r="B68" s="91"/>
      <c r="C68" s="91"/>
      <c r="D68" s="91"/>
      <c r="E68" s="91"/>
      <c r="F68" s="91"/>
      <c r="G68" s="91"/>
      <c r="H68" s="70">
        <f>H49+H58+H62+H67</f>
        <v>79053.306458940002</v>
      </c>
    </row>
    <row r="69" spans="1:8" ht="13.5" thickBot="1">
      <c r="A69" s="102"/>
      <c r="B69" s="103"/>
      <c r="C69" s="103"/>
      <c r="D69" s="103"/>
      <c r="E69" s="103"/>
      <c r="F69" s="103"/>
      <c r="G69" s="103"/>
      <c r="H69" s="104"/>
    </row>
    <row r="70" spans="1:8">
      <c r="A70" s="75"/>
      <c r="B70" s="76"/>
      <c r="C70" s="77"/>
      <c r="D70" s="76"/>
      <c r="E70" s="78"/>
      <c r="F70" s="78"/>
      <c r="G70" s="78"/>
      <c r="H70" s="79"/>
    </row>
    <row r="71" spans="1:8">
      <c r="A71" s="5"/>
      <c r="B71" s="6"/>
      <c r="C71" s="53"/>
      <c r="D71" s="6"/>
      <c r="E71" s="7"/>
      <c r="F71" s="7"/>
      <c r="G71" s="7"/>
      <c r="H71" s="8"/>
    </row>
    <row r="72" spans="1:8">
      <c r="A72" s="9" t="s">
        <v>0</v>
      </c>
      <c r="B72" s="97" t="s">
        <v>64</v>
      </c>
      <c r="C72" s="97"/>
      <c r="D72" s="97"/>
      <c r="E72" s="98"/>
      <c r="F72" s="98"/>
      <c r="G72" s="98"/>
      <c r="H72" s="99"/>
    </row>
    <row r="73" spans="1:8">
      <c r="A73" s="9"/>
      <c r="B73" s="97"/>
      <c r="C73" s="97"/>
      <c r="D73" s="97"/>
      <c r="E73" s="97"/>
      <c r="F73" s="97"/>
      <c r="G73" s="97"/>
      <c r="H73" s="61" t="s">
        <v>69</v>
      </c>
    </row>
    <row r="74" spans="1:8">
      <c r="A74" s="9" t="s">
        <v>1</v>
      </c>
      <c r="B74" s="97" t="s">
        <v>85</v>
      </c>
      <c r="C74" s="97"/>
      <c r="D74" s="97"/>
      <c r="E74" s="97"/>
      <c r="F74" s="100" t="s">
        <v>62</v>
      </c>
      <c r="G74" s="100"/>
      <c r="H74" s="101"/>
    </row>
    <row r="75" spans="1:8" ht="13.5" thickBot="1">
      <c r="A75" s="92"/>
      <c r="B75" s="93"/>
      <c r="C75" s="93"/>
      <c r="D75" s="93"/>
      <c r="E75" s="93"/>
      <c r="F75" s="93"/>
      <c r="G75" s="93"/>
      <c r="H75" s="94"/>
    </row>
    <row r="76" spans="1:8" ht="13.5" thickBot="1">
      <c r="A76" s="57" t="s">
        <v>43</v>
      </c>
      <c r="B76" s="54" t="s">
        <v>2</v>
      </c>
      <c r="C76" s="54" t="s">
        <v>41</v>
      </c>
      <c r="D76" s="54" t="s">
        <v>3</v>
      </c>
      <c r="E76" s="58" t="s">
        <v>4</v>
      </c>
      <c r="F76" s="58" t="s">
        <v>5</v>
      </c>
      <c r="G76" s="58" t="s">
        <v>5</v>
      </c>
      <c r="H76" s="59" t="s">
        <v>6</v>
      </c>
    </row>
    <row r="77" spans="1:8">
      <c r="A77" s="19">
        <v>1</v>
      </c>
      <c r="B77" s="95" t="s">
        <v>7</v>
      </c>
      <c r="C77" s="95"/>
      <c r="D77" s="95"/>
      <c r="E77" s="95"/>
      <c r="F77" s="95"/>
      <c r="G77" s="95"/>
      <c r="H77" s="96"/>
    </row>
    <row r="78" spans="1:8" ht="25.5">
      <c r="A78" s="10" t="s">
        <v>8</v>
      </c>
      <c r="B78" s="11" t="s">
        <v>71</v>
      </c>
      <c r="C78" s="55" t="s">
        <v>67</v>
      </c>
      <c r="D78" s="55" t="s">
        <v>68</v>
      </c>
      <c r="E78" s="63">
        <v>1</v>
      </c>
      <c r="F78" s="63">
        <f t="shared" ref="F78:F79" si="16">(G78*J$7)+G78</f>
        <v>601.70000000000005</v>
      </c>
      <c r="G78" s="64">
        <v>500</v>
      </c>
      <c r="H78" s="65">
        <f>E78*F78</f>
        <v>601.70000000000005</v>
      </c>
    </row>
    <row r="79" spans="1:8" ht="25.5">
      <c r="A79" s="10" t="s">
        <v>9</v>
      </c>
      <c r="B79" s="11" t="s">
        <v>13</v>
      </c>
      <c r="C79" s="55">
        <v>74209</v>
      </c>
      <c r="D79" s="55" t="s">
        <v>14</v>
      </c>
      <c r="E79" s="63">
        <v>3</v>
      </c>
      <c r="F79" s="63">
        <f t="shared" si="16"/>
        <v>398.26522999999997</v>
      </c>
      <c r="G79" s="64">
        <v>330.95</v>
      </c>
      <c r="H79" s="65">
        <f t="shared" ref="H79:H81" si="17">E79*F79</f>
        <v>1194.7956899999999</v>
      </c>
    </row>
    <row r="80" spans="1:8" ht="38.25">
      <c r="A80" s="10" t="s">
        <v>10</v>
      </c>
      <c r="B80" s="11" t="s">
        <v>15</v>
      </c>
      <c r="C80" s="55">
        <v>73686</v>
      </c>
      <c r="D80" s="55" t="s">
        <v>14</v>
      </c>
      <c r="E80" s="63">
        <v>34.56</v>
      </c>
      <c r="F80" s="63">
        <f t="shared" ref="F80:F81" si="18">(G80*J$7)+G80</f>
        <v>25.548182000000001</v>
      </c>
      <c r="G80" s="64">
        <v>21.23</v>
      </c>
      <c r="H80" s="65">
        <f t="shared" si="17"/>
        <v>882.94516992000013</v>
      </c>
    </row>
    <row r="81" spans="1:8">
      <c r="A81" s="10" t="s">
        <v>12</v>
      </c>
      <c r="B81" s="11" t="s">
        <v>37</v>
      </c>
      <c r="C81" s="55" t="s">
        <v>61</v>
      </c>
      <c r="D81" s="55" t="s">
        <v>11</v>
      </c>
      <c r="E81" s="63">
        <v>1</v>
      </c>
      <c r="F81" s="63">
        <f t="shared" si="18"/>
        <v>474.77740199999994</v>
      </c>
      <c r="G81" s="64">
        <v>394.53</v>
      </c>
      <c r="H81" s="65">
        <f t="shared" si="17"/>
        <v>474.77740199999994</v>
      </c>
    </row>
    <row r="82" spans="1:8">
      <c r="A82" s="88"/>
      <c r="B82" s="89"/>
      <c r="C82" s="89"/>
      <c r="D82" s="89"/>
      <c r="E82" s="89"/>
      <c r="F82" s="89"/>
      <c r="G82" s="89"/>
      <c r="H82" s="14">
        <f>SUM(H78:H81)</f>
        <v>3154.2182619200003</v>
      </c>
    </row>
    <row r="83" spans="1:8">
      <c r="A83" s="15">
        <v>2</v>
      </c>
      <c r="B83" s="86" t="s">
        <v>16</v>
      </c>
      <c r="C83" s="86"/>
      <c r="D83" s="86"/>
      <c r="E83" s="86"/>
      <c r="F83" s="86"/>
      <c r="G83" s="86"/>
      <c r="H83" s="87"/>
    </row>
    <row r="84" spans="1:8">
      <c r="A84" s="10" t="s">
        <v>17</v>
      </c>
      <c r="B84" s="11" t="s">
        <v>70</v>
      </c>
      <c r="C84" s="55">
        <v>93358</v>
      </c>
      <c r="D84" s="55" t="s">
        <v>18</v>
      </c>
      <c r="E84" s="63">
        <v>0.86</v>
      </c>
      <c r="F84" s="63">
        <f t="shared" ref="F84:F90" si="19">(G84*J$7)+G84</f>
        <v>93.395873999999992</v>
      </c>
      <c r="G84" s="64">
        <v>77.61</v>
      </c>
      <c r="H84" s="65">
        <f>E84*F84</f>
        <v>80.320451639999987</v>
      </c>
    </row>
    <row r="85" spans="1:8" ht="25.5">
      <c r="A85" s="10" t="s">
        <v>19</v>
      </c>
      <c r="B85" s="11" t="s">
        <v>38</v>
      </c>
      <c r="C85" s="55">
        <v>92778</v>
      </c>
      <c r="D85" s="55" t="s">
        <v>21</v>
      </c>
      <c r="E85" s="63">
        <v>21.7</v>
      </c>
      <c r="F85" s="63">
        <f t="shared" si="19"/>
        <v>8.5802420000000001</v>
      </c>
      <c r="G85" s="64">
        <v>7.13</v>
      </c>
      <c r="H85" s="65">
        <f t="shared" ref="H85:H90" si="20">E85*F85</f>
        <v>186.1912514</v>
      </c>
    </row>
    <row r="86" spans="1:8" ht="25.5">
      <c r="A86" s="10" t="s">
        <v>20</v>
      </c>
      <c r="B86" s="11" t="s">
        <v>74</v>
      </c>
      <c r="C86" s="55" t="s">
        <v>63</v>
      </c>
      <c r="D86" s="55" t="s">
        <v>14</v>
      </c>
      <c r="E86" s="63">
        <v>5.4</v>
      </c>
      <c r="F86" s="63">
        <f t="shared" si="19"/>
        <v>5.8966600000000007</v>
      </c>
      <c r="G86" s="64">
        <v>4.9000000000000004</v>
      </c>
      <c r="H86" s="65">
        <f t="shared" si="20"/>
        <v>31.841964000000004</v>
      </c>
    </row>
    <row r="87" spans="1:8" ht="25.5">
      <c r="A87" s="10" t="s">
        <v>22</v>
      </c>
      <c r="B87" s="11" t="s">
        <v>25</v>
      </c>
      <c r="C87" s="55">
        <v>92874</v>
      </c>
      <c r="D87" s="55" t="s">
        <v>18</v>
      </c>
      <c r="E87" s="63">
        <v>0.86</v>
      </c>
      <c r="F87" s="63">
        <f t="shared" si="19"/>
        <v>39.038295999999995</v>
      </c>
      <c r="G87" s="64">
        <v>32.44</v>
      </c>
      <c r="H87" s="65">
        <f t="shared" si="20"/>
        <v>33.572934559999993</v>
      </c>
    </row>
    <row r="88" spans="1:8" ht="25.5">
      <c r="A88" s="10" t="s">
        <v>23</v>
      </c>
      <c r="B88" s="11" t="s">
        <v>39</v>
      </c>
      <c r="C88" s="55">
        <v>94965</v>
      </c>
      <c r="D88" s="55" t="s">
        <v>18</v>
      </c>
      <c r="E88" s="63">
        <v>0.86</v>
      </c>
      <c r="F88" s="63">
        <f t="shared" si="19"/>
        <v>338.90150800000004</v>
      </c>
      <c r="G88" s="64">
        <v>281.62</v>
      </c>
      <c r="H88" s="65">
        <f t="shared" si="20"/>
        <v>291.45529688000005</v>
      </c>
    </row>
    <row r="89" spans="1:8" ht="38.25">
      <c r="A89" s="10" t="s">
        <v>24</v>
      </c>
      <c r="B89" s="62" t="s">
        <v>73</v>
      </c>
      <c r="C89" s="55">
        <v>96522</v>
      </c>
      <c r="D89" s="55" t="s">
        <v>18</v>
      </c>
      <c r="E89" s="63">
        <v>0.09</v>
      </c>
      <c r="F89" s="63">
        <f t="shared" si="19"/>
        <v>163.48188999999999</v>
      </c>
      <c r="G89" s="64">
        <v>135.85</v>
      </c>
      <c r="H89" s="65">
        <f t="shared" si="20"/>
        <v>14.713370099999999</v>
      </c>
    </row>
    <row r="90" spans="1:8" ht="38.25">
      <c r="A90" s="10" t="s">
        <v>26</v>
      </c>
      <c r="B90" s="11" t="s">
        <v>79</v>
      </c>
      <c r="C90" s="55">
        <v>95240</v>
      </c>
      <c r="D90" s="55" t="s">
        <v>14</v>
      </c>
      <c r="E90" s="63">
        <v>4.32</v>
      </c>
      <c r="F90" s="63">
        <f t="shared" si="19"/>
        <v>14.910126</v>
      </c>
      <c r="G90" s="64">
        <v>12.39</v>
      </c>
      <c r="H90" s="65">
        <f t="shared" si="20"/>
        <v>64.411744320000011</v>
      </c>
    </row>
    <row r="91" spans="1:8">
      <c r="A91" s="88"/>
      <c r="B91" s="89"/>
      <c r="C91" s="89"/>
      <c r="D91" s="89"/>
      <c r="E91" s="89"/>
      <c r="F91" s="89"/>
      <c r="G91" s="89"/>
      <c r="H91" s="14">
        <f>SUM(H84:H90)</f>
        <v>702.50701290000006</v>
      </c>
    </row>
    <row r="92" spans="1:8">
      <c r="A92" s="15">
        <v>3</v>
      </c>
      <c r="B92" s="86" t="s">
        <v>27</v>
      </c>
      <c r="C92" s="86"/>
      <c r="D92" s="86"/>
      <c r="E92" s="86"/>
      <c r="F92" s="86"/>
      <c r="G92" s="86"/>
      <c r="H92" s="87"/>
    </row>
    <row r="93" spans="1:8" ht="38.25">
      <c r="A93" s="10" t="s">
        <v>28</v>
      </c>
      <c r="B93" s="11" t="s">
        <v>40</v>
      </c>
      <c r="C93" s="55">
        <v>87458</v>
      </c>
      <c r="D93" s="55" t="s">
        <v>14</v>
      </c>
      <c r="E93" s="63">
        <v>4.32</v>
      </c>
      <c r="F93" s="63">
        <f t="shared" ref="F93" si="21">(G93*J$7)+G93</f>
        <v>87.655656000000008</v>
      </c>
      <c r="G93" s="64">
        <v>72.84</v>
      </c>
      <c r="H93" s="65">
        <f t="shared" ref="H93:H94" si="22">E93*F93</f>
        <v>378.67243392000006</v>
      </c>
    </row>
    <row r="94" spans="1:8" ht="25.5">
      <c r="A94" s="10" t="s">
        <v>29</v>
      </c>
      <c r="B94" s="11" t="s">
        <v>72</v>
      </c>
      <c r="C94" s="55">
        <v>89995</v>
      </c>
      <c r="D94" s="55" t="s">
        <v>18</v>
      </c>
      <c r="E94" s="63">
        <v>0.11</v>
      </c>
      <c r="F94" s="63">
        <f>(G94*J$7)+G94</f>
        <v>710.46329200000002</v>
      </c>
      <c r="G94" s="64">
        <v>590.38</v>
      </c>
      <c r="H94" s="65">
        <f t="shared" si="22"/>
        <v>78.150962120000003</v>
      </c>
    </row>
    <row r="95" spans="1:8">
      <c r="A95" s="88"/>
      <c r="B95" s="89"/>
      <c r="C95" s="89"/>
      <c r="D95" s="89"/>
      <c r="E95" s="89"/>
      <c r="F95" s="89"/>
      <c r="G95" s="89"/>
      <c r="H95" s="14">
        <f>SUM(H93:H94)</f>
        <v>456.82339604000003</v>
      </c>
    </row>
    <row r="96" spans="1:8">
      <c r="A96" s="15">
        <v>4</v>
      </c>
      <c r="B96" s="86" t="s">
        <v>30</v>
      </c>
      <c r="C96" s="86"/>
      <c r="D96" s="86"/>
      <c r="E96" s="86"/>
      <c r="F96" s="86"/>
      <c r="G96" s="86"/>
      <c r="H96" s="87"/>
    </row>
    <row r="97" spans="1:8" ht="63.75">
      <c r="A97" s="10" t="s">
        <v>31</v>
      </c>
      <c r="B97" s="11" t="s">
        <v>65</v>
      </c>
      <c r="C97" s="55" t="s">
        <v>67</v>
      </c>
      <c r="D97" s="55" t="s">
        <v>14</v>
      </c>
      <c r="E97" s="63">
        <v>21.6</v>
      </c>
      <c r="F97" s="63">
        <f>(G97*J$7)+G97</f>
        <v>67.3904</v>
      </c>
      <c r="G97" s="64">
        <v>56</v>
      </c>
      <c r="H97" s="65">
        <f>SUM(F97*E97)</f>
        <v>1455.63264</v>
      </c>
    </row>
    <row r="98" spans="1:8">
      <c r="A98" s="10" t="s">
        <v>32</v>
      </c>
      <c r="B98" s="11" t="s">
        <v>34</v>
      </c>
      <c r="C98" s="55">
        <v>9537</v>
      </c>
      <c r="D98" s="12" t="s">
        <v>14</v>
      </c>
      <c r="E98" s="13">
        <v>5.4</v>
      </c>
      <c r="F98" s="13">
        <f t="shared" ref="F98" si="23">(G98*J$7)+G98</f>
        <v>3.4778260000000003</v>
      </c>
      <c r="G98" s="60">
        <v>2.89</v>
      </c>
      <c r="H98" s="65">
        <f>SUM(F98*E98)</f>
        <v>18.780260400000003</v>
      </c>
    </row>
    <row r="99" spans="1:8">
      <c r="A99" s="88"/>
      <c r="B99" s="89"/>
      <c r="C99" s="89"/>
      <c r="D99" s="89"/>
      <c r="E99" s="89"/>
      <c r="F99" s="89"/>
      <c r="G99" s="89"/>
      <c r="H99" s="14">
        <f>SUM(H97:H98)</f>
        <v>1474.4129004000001</v>
      </c>
    </row>
    <row r="100" spans="1:8" ht="15">
      <c r="A100" s="90" t="s">
        <v>81</v>
      </c>
      <c r="B100" s="91"/>
      <c r="C100" s="91"/>
      <c r="D100" s="91"/>
      <c r="E100" s="91"/>
      <c r="F100" s="91"/>
      <c r="G100" s="91"/>
      <c r="H100" s="70">
        <f>H82+H91+H95+H99</f>
        <v>5787.9615712600007</v>
      </c>
    </row>
    <row r="101" spans="1:8" ht="15" customHeight="1" thickBot="1">
      <c r="A101" s="84" t="s">
        <v>82</v>
      </c>
      <c r="B101" s="85"/>
      <c r="C101" s="85"/>
      <c r="D101" s="85"/>
      <c r="E101" s="85"/>
      <c r="F101" s="85"/>
      <c r="G101" s="69"/>
      <c r="H101" s="71">
        <f>SUM(H35+H68+H100)</f>
        <v>106028.71099106001</v>
      </c>
    </row>
    <row r="104" spans="1:8" ht="15" customHeight="1">
      <c r="B104" s="80" t="s">
        <v>75</v>
      </c>
      <c r="C104" s="80"/>
      <c r="D104" s="56"/>
      <c r="E104" s="4"/>
    </row>
    <row r="105" spans="1:8" ht="15.75">
      <c r="C105" s="66"/>
      <c r="D105" s="56"/>
      <c r="E105" s="4"/>
    </row>
    <row r="106" spans="1:8" ht="15.75">
      <c r="C106" s="66"/>
      <c r="D106" s="56"/>
      <c r="E106" s="4"/>
    </row>
    <row r="107" spans="1:8">
      <c r="C107" s="4"/>
      <c r="D107" s="56"/>
      <c r="E107" s="4"/>
    </row>
    <row r="108" spans="1:8" ht="15">
      <c r="C108" s="4"/>
      <c r="D108" s="67" t="s">
        <v>77</v>
      </c>
      <c r="E108" s="67"/>
      <c r="F108" s="67"/>
      <c r="G108" s="67"/>
    </row>
    <row r="109" spans="1:8" ht="12.75" customHeight="1">
      <c r="C109" s="4"/>
      <c r="D109" s="56"/>
      <c r="E109" s="68" t="s">
        <v>76</v>
      </c>
      <c r="F109" s="56"/>
    </row>
    <row r="110" spans="1:8" ht="15" customHeight="1">
      <c r="C110" s="4"/>
      <c r="D110" s="56"/>
      <c r="E110" s="68" t="s">
        <v>78</v>
      </c>
      <c r="F110" s="56"/>
    </row>
  </sheetData>
  <mergeCells count="53">
    <mergeCell ref="A17:G17"/>
    <mergeCell ref="B2:G2"/>
    <mergeCell ref="B3:H3"/>
    <mergeCell ref="B4:H4"/>
    <mergeCell ref="B5:H5"/>
    <mergeCell ref="B7:D7"/>
    <mergeCell ref="E7:H7"/>
    <mergeCell ref="B8:G8"/>
    <mergeCell ref="B9:E9"/>
    <mergeCell ref="A10:H10"/>
    <mergeCell ref="B12:H12"/>
    <mergeCell ref="A2:A5"/>
    <mergeCell ref="F9:H9"/>
    <mergeCell ref="A35:G35"/>
    <mergeCell ref="B18:H18"/>
    <mergeCell ref="A26:G26"/>
    <mergeCell ref="B27:H27"/>
    <mergeCell ref="A30:G30"/>
    <mergeCell ref="B31:H31"/>
    <mergeCell ref="A34:G34"/>
    <mergeCell ref="B39:D39"/>
    <mergeCell ref="E39:H39"/>
    <mergeCell ref="B40:G40"/>
    <mergeCell ref="B41:E41"/>
    <mergeCell ref="F41:H41"/>
    <mergeCell ref="A42:H42"/>
    <mergeCell ref="B44:H44"/>
    <mergeCell ref="A49:G49"/>
    <mergeCell ref="B50:H50"/>
    <mergeCell ref="A58:G58"/>
    <mergeCell ref="F74:H74"/>
    <mergeCell ref="A69:H69"/>
    <mergeCell ref="B59:H59"/>
    <mergeCell ref="A62:G62"/>
    <mergeCell ref="B63:H63"/>
    <mergeCell ref="A67:G67"/>
    <mergeCell ref="A68:G68"/>
    <mergeCell ref="A36:H36"/>
    <mergeCell ref="A101:F101"/>
    <mergeCell ref="B92:H92"/>
    <mergeCell ref="A95:G95"/>
    <mergeCell ref="B96:H96"/>
    <mergeCell ref="A99:G99"/>
    <mergeCell ref="A100:G100"/>
    <mergeCell ref="A75:H75"/>
    <mergeCell ref="B77:H77"/>
    <mergeCell ref="A82:G82"/>
    <mergeCell ref="B83:H83"/>
    <mergeCell ref="A91:G91"/>
    <mergeCell ref="B72:D72"/>
    <mergeCell ref="E72:H72"/>
    <mergeCell ref="B73:G73"/>
    <mergeCell ref="B74:E74"/>
  </mergeCells>
  <printOptions horizontalCentered="1"/>
  <pageMargins left="1.1811023622047245" right="0.78740157480314965" top="1.3779527559055118" bottom="0.98425196850393704" header="0.9055118110236221" footer="0.51181102362204722"/>
  <pageSetup paperSize="9" scale="71" orientation="portrait" horizontalDpi="4294967295" verticalDpi="4294967295" r:id="rId1"/>
  <rowBreaks count="2" manualBreakCount="2">
    <brk id="49" max="7" man="1"/>
    <brk id="9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13" sqref="C13"/>
    </sheetView>
  </sheetViews>
  <sheetFormatPr defaultRowHeight="12.75"/>
  <cols>
    <col min="1" max="1" width="6.140625" style="45" bestFit="1" customWidth="1"/>
    <col min="2" max="2" width="29.85546875" style="46" customWidth="1"/>
    <col min="3" max="3" width="13.140625" style="42" bestFit="1" customWidth="1"/>
    <col min="4" max="4" width="2.28515625" style="43" customWidth="1"/>
    <col min="5" max="5" width="9.28515625" style="43" bestFit="1" customWidth="1"/>
    <col min="6" max="7" width="10.28515625" style="43" bestFit="1" customWidth="1"/>
    <col min="8" max="8" width="11.85546875" style="43" bestFit="1" customWidth="1"/>
    <col min="9" max="9" width="11.7109375" style="43" customWidth="1"/>
    <col min="10" max="10" width="11.7109375" style="20" customWidth="1"/>
    <col min="11" max="16384" width="9.140625" style="20"/>
  </cols>
  <sheetData>
    <row r="1" spans="1:9" ht="18">
      <c r="A1" s="118" t="s">
        <v>59</v>
      </c>
      <c r="B1" s="118"/>
      <c r="C1" s="118"/>
      <c r="D1" s="118"/>
      <c r="E1" s="118"/>
      <c r="F1" s="118"/>
      <c r="G1" s="118"/>
      <c r="H1" s="118"/>
      <c r="I1" s="118"/>
    </row>
    <row r="2" spans="1:9" ht="18">
      <c r="A2" s="118" t="s">
        <v>44</v>
      </c>
      <c r="B2" s="118"/>
      <c r="C2" s="118"/>
      <c r="D2" s="118"/>
      <c r="E2" s="118"/>
      <c r="F2" s="118"/>
      <c r="G2" s="118"/>
      <c r="H2" s="118"/>
      <c r="I2" s="118"/>
    </row>
    <row r="3" spans="1:9">
      <c r="A3" s="21" t="s">
        <v>45</v>
      </c>
      <c r="B3" s="119" t="str">
        <f>MURO_SAECIL!B7</f>
        <v>FECHAMENTO DE ALAMBRADOS</v>
      </c>
      <c r="C3" s="119"/>
      <c r="D3" s="119"/>
      <c r="E3" s="119"/>
      <c r="F3" s="119"/>
      <c r="G3" s="119"/>
      <c r="H3" s="119"/>
      <c r="I3" s="119"/>
    </row>
    <row r="4" spans="1:9">
      <c r="A4" s="21" t="s">
        <v>46</v>
      </c>
      <c r="B4" s="22" t="str">
        <f>MURO_SAECIL!B9</f>
        <v>CAPTAÇÃO ( ITEM I DO OBJETO)</v>
      </c>
      <c r="C4" s="22"/>
      <c r="D4" s="23"/>
      <c r="E4" s="23"/>
      <c r="F4" s="23"/>
      <c r="G4" s="23"/>
      <c r="H4" s="23"/>
      <c r="I4" s="23"/>
    </row>
    <row r="5" spans="1:9" s="27" customFormat="1" ht="15">
      <c r="A5" s="24" t="s">
        <v>43</v>
      </c>
      <c r="B5" s="25" t="s">
        <v>2</v>
      </c>
      <c r="C5" s="26" t="s">
        <v>47</v>
      </c>
      <c r="D5" s="26"/>
      <c r="E5" s="26" t="s">
        <v>48</v>
      </c>
      <c r="F5" s="26" t="s">
        <v>49</v>
      </c>
      <c r="G5" s="26" t="s">
        <v>50</v>
      </c>
      <c r="H5" s="26"/>
      <c r="I5" s="26" t="s">
        <v>51</v>
      </c>
    </row>
    <row r="6" spans="1:9">
      <c r="A6" s="28">
        <v>1</v>
      </c>
      <c r="B6" s="29" t="str">
        <f>MURO_SAECIL!B12</f>
        <v>SERVIÇOS PRELIMINARES</v>
      </c>
      <c r="C6" s="30">
        <f>MURO_SAECIL!H17</f>
        <v>2659.6054584000003</v>
      </c>
      <c r="D6" s="31"/>
      <c r="E6" s="32">
        <f>C6</f>
        <v>2659.6054584000003</v>
      </c>
      <c r="F6" s="32"/>
      <c r="G6" s="32"/>
      <c r="H6" s="32"/>
      <c r="I6" s="116">
        <f>SUM(E6:H6)</f>
        <v>2659.6054584000003</v>
      </c>
    </row>
    <row r="7" spans="1:9" ht="9" customHeight="1">
      <c r="A7" s="28"/>
      <c r="B7" s="29"/>
      <c r="C7" s="30"/>
      <c r="D7" s="31"/>
      <c r="E7" s="49"/>
      <c r="F7" s="34"/>
      <c r="G7" s="34"/>
      <c r="H7" s="34"/>
      <c r="I7" s="117"/>
    </row>
    <row r="8" spans="1:9">
      <c r="A8" s="28">
        <v>2</v>
      </c>
      <c r="B8" s="29" t="str">
        <f>MURO_SAECIL!B18</f>
        <v>INFRA ESTRUTURA</v>
      </c>
      <c r="C8" s="30">
        <f>MURO_SAECIL!H26</f>
        <v>4947.6552701399996</v>
      </c>
      <c r="D8" s="31"/>
      <c r="E8" s="32"/>
      <c r="F8" s="33">
        <f>C8</f>
        <v>4947.6552701399996</v>
      </c>
      <c r="G8" s="33"/>
      <c r="H8" s="32"/>
      <c r="I8" s="116">
        <f>SUM(E8:H8)</f>
        <v>4947.6552701399996</v>
      </c>
    </row>
    <row r="9" spans="1:9" ht="9" customHeight="1">
      <c r="A9" s="28"/>
      <c r="B9" s="29"/>
      <c r="C9" s="30"/>
      <c r="D9" s="31"/>
      <c r="E9" s="33"/>
      <c r="F9" s="49"/>
      <c r="G9" s="34"/>
      <c r="H9" s="32"/>
      <c r="I9" s="117"/>
    </row>
    <row r="10" spans="1:9">
      <c r="A10" s="28">
        <v>3</v>
      </c>
      <c r="B10" s="47" t="str">
        <f>MURO_SAECIL!B27</f>
        <v>ALVENARIA</v>
      </c>
      <c r="C10" s="30">
        <f>MURO_SAECIL!H30</f>
        <v>3204.6840443200003</v>
      </c>
      <c r="D10" s="31"/>
      <c r="E10" s="32"/>
      <c r="F10" s="33">
        <f>C10*0.5</f>
        <v>1602.3420221600002</v>
      </c>
      <c r="G10" s="33">
        <f>F10</f>
        <v>1602.3420221600002</v>
      </c>
      <c r="H10" s="32"/>
      <c r="I10" s="116">
        <f>SUM(E10:H10)</f>
        <v>3204.6840443200003</v>
      </c>
    </row>
    <row r="11" spans="1:9" ht="9" customHeight="1">
      <c r="A11" s="28"/>
      <c r="B11" s="29"/>
      <c r="C11" s="30"/>
      <c r="D11" s="31"/>
      <c r="E11" s="33"/>
      <c r="F11" s="49"/>
      <c r="G11" s="49"/>
      <c r="H11" s="32"/>
      <c r="I11" s="117"/>
    </row>
    <row r="12" spans="1:9">
      <c r="A12" s="28">
        <v>4</v>
      </c>
      <c r="B12" s="48" t="str">
        <f>MURO_SAECIL!B31</f>
        <v>SEVIÇOS COMPLEMENTARES</v>
      </c>
      <c r="C12" s="30">
        <f>MURO_SAECIL!H34</f>
        <v>10375.498188</v>
      </c>
      <c r="D12" s="31"/>
      <c r="E12" s="32"/>
      <c r="F12" s="32"/>
      <c r="G12" s="33">
        <f>C12</f>
        <v>10375.498188</v>
      </c>
      <c r="H12" s="32"/>
      <c r="I12" s="116">
        <f>SUM(E12:H12)</f>
        <v>10375.498188</v>
      </c>
    </row>
    <row r="13" spans="1:9" ht="9" customHeight="1">
      <c r="A13" s="28"/>
      <c r="B13" s="29"/>
      <c r="C13" s="30"/>
      <c r="D13" s="31"/>
      <c r="E13" s="33"/>
      <c r="F13" s="32"/>
      <c r="G13" s="50"/>
      <c r="H13" s="32"/>
      <c r="I13" s="117"/>
    </row>
    <row r="14" spans="1:9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>
      <c r="A15" s="121" t="s">
        <v>52</v>
      </c>
      <c r="B15" s="121"/>
      <c r="C15" s="35"/>
      <c r="D15" s="31"/>
      <c r="E15" s="31">
        <f>SUM(E6:E13)</f>
        <v>2659.6054584000003</v>
      </c>
      <c r="F15" s="31">
        <f>SUM(F6:F13)</f>
        <v>6549.9972922999996</v>
      </c>
      <c r="G15" s="31">
        <f>SUM(G6:G13)</f>
        <v>11977.84021016</v>
      </c>
      <c r="H15" s="31"/>
      <c r="I15" s="122">
        <f>SUM(I6:I13)</f>
        <v>21187.44296086</v>
      </c>
    </row>
    <row r="16" spans="1:9" ht="15">
      <c r="A16" s="121" t="s">
        <v>53</v>
      </c>
      <c r="B16" s="121"/>
      <c r="C16" s="35"/>
      <c r="D16" s="31"/>
      <c r="E16" s="36">
        <f t="shared" ref="E16:G16" si="0">E15/$C$17</f>
        <v>0.1255274392154421</v>
      </c>
      <c r="F16" s="36">
        <f t="shared" si="0"/>
        <v>0.30914524722968906</v>
      </c>
      <c r="G16" s="36">
        <f t="shared" si="0"/>
        <v>0.56532731355486887</v>
      </c>
      <c r="H16" s="36"/>
      <c r="I16" s="123"/>
    </row>
    <row r="17" spans="1:9">
      <c r="A17" s="121" t="s">
        <v>54</v>
      </c>
      <c r="B17" s="121"/>
      <c r="C17" s="37">
        <f>SUM(C6:C13)</f>
        <v>21187.44296086</v>
      </c>
      <c r="D17" s="31"/>
      <c r="E17" s="31">
        <f>E15</f>
        <v>2659.6054584000003</v>
      </c>
      <c r="F17" s="31">
        <f>E17+F15</f>
        <v>9209.6027506999999</v>
      </c>
      <c r="G17" s="31">
        <f t="shared" ref="G17:G18" si="1">F17+G15</f>
        <v>21187.44296086</v>
      </c>
      <c r="H17" s="31"/>
      <c r="I17" s="123"/>
    </row>
    <row r="18" spans="1:9" ht="15">
      <c r="A18" s="121" t="s">
        <v>55</v>
      </c>
      <c r="B18" s="121"/>
      <c r="C18" s="35"/>
      <c r="D18" s="31"/>
      <c r="E18" s="36">
        <f>E16</f>
        <v>0.1255274392154421</v>
      </c>
      <c r="F18" s="36">
        <f>E18+F16</f>
        <v>0.43467268644513113</v>
      </c>
      <c r="G18" s="36">
        <f t="shared" si="1"/>
        <v>1</v>
      </c>
      <c r="H18" s="36"/>
      <c r="I18" s="124"/>
    </row>
    <row r="19" spans="1:9" ht="9" customHeight="1">
      <c r="A19" s="38"/>
      <c r="B19" s="39"/>
      <c r="C19" s="40"/>
      <c r="D19" s="23"/>
      <c r="E19" s="23"/>
      <c r="F19" s="23"/>
      <c r="G19" s="23"/>
      <c r="H19" s="23"/>
      <c r="I19" s="23"/>
    </row>
    <row r="20" spans="1:9" ht="33" customHeight="1">
      <c r="A20" s="38"/>
      <c r="B20" s="51">
        <f>MURO_SAECIL!H2</f>
        <v>0</v>
      </c>
    </row>
    <row r="21" spans="1:9" ht="15.75" customHeight="1">
      <c r="A21" s="38"/>
      <c r="B21" s="41" t="s">
        <v>56</v>
      </c>
    </row>
    <row r="22" spans="1:9">
      <c r="A22" s="38"/>
      <c r="B22" s="41" t="s">
        <v>58</v>
      </c>
    </row>
    <row r="23" spans="1:9" ht="15.75" customHeight="1">
      <c r="A23" s="38"/>
      <c r="B23" s="41" t="s">
        <v>57</v>
      </c>
      <c r="F23" s="44"/>
    </row>
    <row r="24" spans="1:9">
      <c r="A24" s="38"/>
      <c r="B24" s="41" t="s">
        <v>60</v>
      </c>
    </row>
  </sheetData>
  <mergeCells count="13">
    <mergeCell ref="A14:I14"/>
    <mergeCell ref="A15:B15"/>
    <mergeCell ref="I15:I18"/>
    <mergeCell ref="A16:B16"/>
    <mergeCell ref="A17:B17"/>
    <mergeCell ref="A18:B18"/>
    <mergeCell ref="I12:I13"/>
    <mergeCell ref="A1:I1"/>
    <mergeCell ref="A2:I2"/>
    <mergeCell ref="B3:I3"/>
    <mergeCell ref="I6:I7"/>
    <mergeCell ref="I8:I9"/>
    <mergeCell ref="I10:I11"/>
  </mergeCells>
  <printOptions horizontalCentered="1"/>
  <pageMargins left="0.31496062992125984" right="0.11811023622047245" top="0.98425196850393704" bottom="0.78740157480314965" header="0.31496062992125984" footer="0.31496062992125984"/>
  <pageSetup paperSize="9" scale="90" orientation="landscape" horizontalDpi="4294967295" verticalDpi="4294967295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MURO_SAECIL</vt:lpstr>
      <vt:lpstr>Cronograma </vt:lpstr>
      <vt:lpstr>MURO_SAECIL!Area_de_impressao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Construtora Transvia</dc:creator>
  <cp:lastModifiedBy>roneydzago</cp:lastModifiedBy>
  <cp:lastPrinted>2018-04-25T11:55:07Z</cp:lastPrinted>
  <dcterms:created xsi:type="dcterms:W3CDTF">2018-01-31T15:25:44Z</dcterms:created>
  <dcterms:modified xsi:type="dcterms:W3CDTF">2018-04-25T16:55:44Z</dcterms:modified>
</cp:coreProperties>
</file>