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192.168.1.7\Pasta Saecil\Engenharia\CAIXA DE RETARDO RITA ISMAEL 2ª LINHA\ANEXO I - A ORÇAMENTO CRONO BDI\"/>
    </mc:Choice>
  </mc:AlternateContent>
  <xr:revisionPtr revIDLastSave="0" documentId="13_ncr:1_{931880D6-5EFF-4811-851C-21E57F6DC245}" xr6:coauthVersionLast="47" xr6:coauthVersionMax="47" xr10:uidLastSave="{00000000-0000-0000-0000-000000000000}"/>
  <bookViews>
    <workbookView xWindow="-120" yWindow="-120" windowWidth="20730" windowHeight="11040" xr2:uid="{00000000-000D-0000-FFFF-FFFF00000000}"/>
  </bookViews>
  <sheets>
    <sheet name="ORÇAMENTO SINTÉTICO" sheetId="4" r:id="rId1"/>
    <sheet name="CRONOGRAMA" sheetId="12" r:id="rId2"/>
    <sheet name="BDI" sheetId="11" r:id="rId3"/>
  </sheets>
  <externalReferences>
    <externalReference r:id="rId4"/>
    <externalReference r:id="rId5"/>
  </externalReferences>
  <definedNames>
    <definedName name="__shared_1_0_0" localSheetId="2">#REF!</definedName>
    <definedName name="__shared_1_0_0">#REF!</definedName>
    <definedName name="__shared_1_0_1">#N/A</definedName>
    <definedName name="__shared_1_0_10">#N/A</definedName>
    <definedName name="__shared_1_0_100">#N/A</definedName>
    <definedName name="__shared_1_0_101">#N/A</definedName>
    <definedName name="__shared_1_0_102">#N/A</definedName>
    <definedName name="__shared_1_0_103">#N/A</definedName>
    <definedName name="__shared_1_0_104">#N/A</definedName>
    <definedName name="__shared_1_0_105">#N/A</definedName>
    <definedName name="__shared_1_0_106">#N/A</definedName>
    <definedName name="__shared_1_0_107">#N/A</definedName>
    <definedName name="__shared_1_0_108">#N/A</definedName>
    <definedName name="__shared_1_0_109">#N/A</definedName>
    <definedName name="__shared_1_0_11" localSheetId="2">#REF!</definedName>
    <definedName name="__shared_1_0_11">#REF!</definedName>
    <definedName name="__shared_1_0_110">#N/A</definedName>
    <definedName name="__shared_1_0_111">#N/A</definedName>
    <definedName name="__shared_1_0_112">#N/A</definedName>
    <definedName name="__shared_1_0_113">#N/A</definedName>
    <definedName name="__shared_1_0_114">#N/A</definedName>
    <definedName name="__shared_1_0_115">#N/A</definedName>
    <definedName name="__shared_1_0_116">#N/A</definedName>
    <definedName name="__shared_1_0_117">#N/A</definedName>
    <definedName name="__shared_1_0_118">#N/A</definedName>
    <definedName name="__shared_1_0_119">#N/A</definedName>
    <definedName name="__shared_1_0_12">#N/A</definedName>
    <definedName name="__shared_1_0_120">#N/A</definedName>
    <definedName name="__shared_1_0_121">#N/A</definedName>
    <definedName name="__shared_1_0_122" localSheetId="2">#REF!</definedName>
    <definedName name="__shared_1_0_122">#REF!</definedName>
    <definedName name="__shared_1_0_123">#N/A</definedName>
    <definedName name="__shared_1_0_124">#N/A</definedName>
    <definedName name="__shared_1_0_125">#N/A</definedName>
    <definedName name="__shared_1_0_126">#N/A</definedName>
    <definedName name="__shared_1_0_127">#N/A</definedName>
    <definedName name="__shared_1_0_128">#N/A</definedName>
    <definedName name="__shared_1_0_129">#N/A</definedName>
    <definedName name="__shared_1_0_13">#N/A</definedName>
    <definedName name="__shared_1_0_130">#N/A</definedName>
    <definedName name="__shared_1_0_131">#N/A</definedName>
    <definedName name="__shared_1_0_132">#N/A</definedName>
    <definedName name="__shared_1_0_133">#N/A</definedName>
    <definedName name="__shared_1_0_134">#N/A</definedName>
    <definedName name="__shared_1_0_135">#N/A</definedName>
    <definedName name="__shared_1_0_136">#N/A</definedName>
    <definedName name="__shared_1_0_137">#N/A</definedName>
    <definedName name="__shared_1_0_138">#N/A</definedName>
    <definedName name="__shared_1_0_139" localSheetId="2">#REF!</definedName>
    <definedName name="__shared_1_0_139">#REF!</definedName>
    <definedName name="__shared_1_0_14">#N/A</definedName>
    <definedName name="__shared_1_0_140">#N/A</definedName>
    <definedName name="__shared_1_0_141">#N/A</definedName>
    <definedName name="__shared_1_0_142">#N/A</definedName>
    <definedName name="__shared_1_0_143">#N/A</definedName>
    <definedName name="__shared_1_0_144">#N/A</definedName>
    <definedName name="__shared_1_0_145">#N/A</definedName>
    <definedName name="__shared_1_0_146">#N/A</definedName>
    <definedName name="__shared_1_0_147">#N/A</definedName>
    <definedName name="__shared_1_0_148">#N/A</definedName>
    <definedName name="__shared_1_0_149">#N/A</definedName>
    <definedName name="__shared_1_0_15">#N/A</definedName>
    <definedName name="__shared_1_0_150">#N/A</definedName>
    <definedName name="__shared_1_0_151" localSheetId="2">#REF!</definedName>
    <definedName name="__shared_1_0_151">#REF!</definedName>
    <definedName name="__shared_1_0_152">#N/A</definedName>
    <definedName name="__shared_1_0_153">#N/A</definedName>
    <definedName name="__shared_1_0_154">#N/A</definedName>
    <definedName name="__shared_1_0_155">#N/A</definedName>
    <definedName name="__shared_1_0_156">#N/A</definedName>
    <definedName name="__shared_1_0_157">#N/A</definedName>
    <definedName name="__shared_1_0_158">#N/A</definedName>
    <definedName name="__shared_1_0_159">#N/A</definedName>
    <definedName name="__shared_1_0_16">#N/A</definedName>
    <definedName name="__shared_1_0_160">#N/A</definedName>
    <definedName name="__shared_1_0_161">#N/A</definedName>
    <definedName name="__shared_1_0_162">#N/A</definedName>
    <definedName name="__shared_1_0_163" localSheetId="2">#REF!</definedName>
    <definedName name="__shared_1_0_163">#REF!</definedName>
    <definedName name="__shared_1_0_164">#N/A</definedName>
    <definedName name="__shared_1_0_165">#N/A</definedName>
    <definedName name="__shared_1_0_166">#N/A</definedName>
    <definedName name="__shared_1_0_167">#N/A</definedName>
    <definedName name="__shared_1_0_168">#N/A</definedName>
    <definedName name="__shared_1_0_169">#N/A</definedName>
    <definedName name="__shared_1_0_17">#N/A</definedName>
    <definedName name="__shared_1_0_170">#N/A</definedName>
    <definedName name="__shared_1_0_171">#N/A</definedName>
    <definedName name="__shared_1_0_172">#N/A</definedName>
    <definedName name="__shared_1_0_173">#N/A</definedName>
    <definedName name="__shared_1_0_174">#N/A</definedName>
    <definedName name="__shared_1_0_175">#N/A</definedName>
    <definedName name="__shared_1_0_176" localSheetId="2">#REF!</definedName>
    <definedName name="__shared_1_0_176">#REF!</definedName>
    <definedName name="__shared_1_0_177">#N/A</definedName>
    <definedName name="__shared_1_0_178">#N/A</definedName>
    <definedName name="__shared_1_0_179">#N/A</definedName>
    <definedName name="__shared_1_0_18">#N/A</definedName>
    <definedName name="__shared_1_0_180">#N/A</definedName>
    <definedName name="__shared_1_0_181">#N/A</definedName>
    <definedName name="__shared_1_0_182">#N/A</definedName>
    <definedName name="__shared_1_0_183">#N/A</definedName>
    <definedName name="__shared_1_0_184">#N/A</definedName>
    <definedName name="__shared_1_0_185">#N/A</definedName>
    <definedName name="__shared_1_0_186">#N/A</definedName>
    <definedName name="__shared_1_0_187" localSheetId="2">#REF!</definedName>
    <definedName name="__shared_1_0_187">#REF!</definedName>
    <definedName name="__shared_1_0_188">#N/A</definedName>
    <definedName name="__shared_1_0_189">#N/A</definedName>
    <definedName name="__shared_1_0_19">#N/A</definedName>
    <definedName name="__shared_1_0_190">#N/A</definedName>
    <definedName name="__shared_1_0_191">#N/A</definedName>
    <definedName name="__shared_1_0_192">#N/A</definedName>
    <definedName name="__shared_1_0_193">#N/A</definedName>
    <definedName name="__shared_1_0_194">#N/A</definedName>
    <definedName name="__shared_1_0_195">#N/A</definedName>
    <definedName name="__shared_1_0_196">#N/A</definedName>
    <definedName name="__shared_1_0_197">#N/A</definedName>
    <definedName name="__shared_1_0_198" localSheetId="2">#REF!</definedName>
    <definedName name="__shared_1_0_198">#REF!</definedName>
    <definedName name="__shared_1_0_199">#N/A</definedName>
    <definedName name="__shared_1_0_2">#N/A</definedName>
    <definedName name="__shared_1_0_20">#N/A</definedName>
    <definedName name="__shared_1_0_200">#N/A</definedName>
    <definedName name="__shared_1_0_201">#N/A</definedName>
    <definedName name="__shared_1_0_202">#N/A</definedName>
    <definedName name="__shared_1_0_203">#N/A</definedName>
    <definedName name="__shared_1_0_204">#N/A</definedName>
    <definedName name="__shared_1_0_205">#N/A</definedName>
    <definedName name="__shared_1_0_206">#N/A</definedName>
    <definedName name="__shared_1_0_207">#N/A</definedName>
    <definedName name="__shared_1_0_208">#N/A</definedName>
    <definedName name="__shared_1_0_209" localSheetId="2">#REF!</definedName>
    <definedName name="__shared_1_0_209">#REF!</definedName>
    <definedName name="__shared_1_0_21">#N/A</definedName>
    <definedName name="__shared_1_0_210">#N/A</definedName>
    <definedName name="__shared_1_0_211">#N/A</definedName>
    <definedName name="__shared_1_0_212">#N/A</definedName>
    <definedName name="__shared_1_0_213">#N/A</definedName>
    <definedName name="__shared_1_0_214">#N/A</definedName>
    <definedName name="__shared_1_0_215">#N/A</definedName>
    <definedName name="__shared_1_0_216">#N/A</definedName>
    <definedName name="__shared_1_0_217">#N/A</definedName>
    <definedName name="__shared_1_0_218">#N/A</definedName>
    <definedName name="__shared_1_0_219">#N/A</definedName>
    <definedName name="__shared_1_0_22" localSheetId="2">#REF!</definedName>
    <definedName name="__shared_1_0_22">#REF!</definedName>
    <definedName name="__shared_1_0_220" localSheetId="2">#REF!</definedName>
    <definedName name="__shared_1_0_220">#REF!</definedName>
    <definedName name="__shared_1_0_221">#N/A</definedName>
    <definedName name="__shared_1_0_222">#N/A</definedName>
    <definedName name="__shared_1_0_223">#N/A</definedName>
    <definedName name="__shared_1_0_224">#N/A</definedName>
    <definedName name="__shared_1_0_225">#N/A</definedName>
    <definedName name="__shared_1_0_226">#N/A</definedName>
    <definedName name="__shared_1_0_227">#N/A</definedName>
    <definedName name="__shared_1_0_228">#N/A</definedName>
    <definedName name="__shared_1_0_229">#N/A</definedName>
    <definedName name="__shared_1_0_23">#N/A</definedName>
    <definedName name="__shared_1_0_230">#N/A</definedName>
    <definedName name="__shared_1_0_231">#N/A</definedName>
    <definedName name="__shared_1_0_232" localSheetId="2">#REF!</definedName>
    <definedName name="__shared_1_0_232">#REF!</definedName>
    <definedName name="__shared_1_0_233">#N/A</definedName>
    <definedName name="__shared_1_0_234">#N/A</definedName>
    <definedName name="__shared_1_0_235">#N/A</definedName>
    <definedName name="__shared_1_0_236">#N/A</definedName>
    <definedName name="__shared_1_0_237">#N/A</definedName>
    <definedName name="__shared_1_0_238">#N/A</definedName>
    <definedName name="__shared_1_0_239">#N/A</definedName>
    <definedName name="__shared_1_0_24">#N/A</definedName>
    <definedName name="__shared_1_0_240">#N/A</definedName>
    <definedName name="__shared_1_0_241">#N/A</definedName>
    <definedName name="__shared_1_0_242">#N/A</definedName>
    <definedName name="__shared_1_0_243" localSheetId="2">#REF!</definedName>
    <definedName name="__shared_1_0_243">#REF!</definedName>
    <definedName name="__shared_1_0_244">#N/A</definedName>
    <definedName name="__shared_1_0_245">#N/A</definedName>
    <definedName name="__shared_1_0_246">#N/A</definedName>
    <definedName name="__shared_1_0_247">#N/A</definedName>
    <definedName name="__shared_1_0_248">#N/A</definedName>
    <definedName name="__shared_1_0_249">#N/A</definedName>
    <definedName name="__shared_1_0_25">#N/A</definedName>
    <definedName name="__shared_1_0_250">#N/A</definedName>
    <definedName name="__shared_1_0_251">#N/A</definedName>
    <definedName name="__shared_1_0_252">#N/A</definedName>
    <definedName name="__shared_1_0_253">#N/A</definedName>
    <definedName name="__shared_1_0_254" localSheetId="2">#REF!</definedName>
    <definedName name="__shared_1_0_254">#REF!</definedName>
    <definedName name="__shared_1_0_255">#N/A</definedName>
    <definedName name="__shared_1_0_256">#N/A</definedName>
    <definedName name="__shared_1_0_257">#N/A</definedName>
    <definedName name="__shared_1_0_258">#N/A</definedName>
    <definedName name="__shared_1_0_259">#N/A</definedName>
    <definedName name="__shared_1_0_26">#N/A</definedName>
    <definedName name="__shared_1_0_260">#N/A</definedName>
    <definedName name="__shared_1_0_261">#N/A</definedName>
    <definedName name="__shared_1_0_262">#N/A</definedName>
    <definedName name="__shared_1_0_263">#N/A</definedName>
    <definedName name="__shared_1_0_264">#N/A</definedName>
    <definedName name="__shared_1_0_265" localSheetId="2">#REF!</definedName>
    <definedName name="__shared_1_0_265">#REF!</definedName>
    <definedName name="__shared_1_0_266">#N/A</definedName>
    <definedName name="__shared_1_0_267">#N/A</definedName>
    <definedName name="__shared_1_0_268">#N/A</definedName>
    <definedName name="__shared_1_0_269">#N/A</definedName>
    <definedName name="__shared_1_0_27">#N/A</definedName>
    <definedName name="__shared_1_0_270">#N/A</definedName>
    <definedName name="__shared_1_0_271">#N/A</definedName>
    <definedName name="__shared_1_0_272">#N/A</definedName>
    <definedName name="__shared_1_0_273">#N/A</definedName>
    <definedName name="__shared_1_0_274">#N/A</definedName>
    <definedName name="__shared_1_0_275">#N/A</definedName>
    <definedName name="__shared_1_0_276" localSheetId="2">#REF!</definedName>
    <definedName name="__shared_1_0_276">#REF!</definedName>
    <definedName name="__shared_1_0_277">#N/A</definedName>
    <definedName name="__shared_1_0_278">#N/A</definedName>
    <definedName name="__shared_1_0_279">#N/A</definedName>
    <definedName name="__shared_1_0_28">#N/A</definedName>
    <definedName name="__shared_1_0_280">#N/A</definedName>
    <definedName name="__shared_1_0_281">#N/A</definedName>
    <definedName name="__shared_1_0_282">#N/A</definedName>
    <definedName name="__shared_1_0_283">#N/A</definedName>
    <definedName name="__shared_1_0_284">#N/A</definedName>
    <definedName name="__shared_1_0_285">#N/A</definedName>
    <definedName name="__shared_1_0_286">#N/A</definedName>
    <definedName name="__shared_1_0_287" localSheetId="2">#REF!</definedName>
    <definedName name="__shared_1_0_287">#REF!</definedName>
    <definedName name="__shared_1_0_288">#N/A</definedName>
    <definedName name="__shared_1_0_289">#N/A</definedName>
    <definedName name="__shared_1_0_29">#N/A</definedName>
    <definedName name="__shared_1_0_290">#N/A</definedName>
    <definedName name="__shared_1_0_291">#N/A</definedName>
    <definedName name="__shared_1_0_292">#N/A</definedName>
    <definedName name="__shared_1_0_293">#N/A</definedName>
    <definedName name="__shared_1_0_294">#N/A</definedName>
    <definedName name="__shared_1_0_295">#N/A</definedName>
    <definedName name="__shared_1_0_296">#N/A</definedName>
    <definedName name="__shared_1_0_297">#N/A</definedName>
    <definedName name="__shared_1_0_298" localSheetId="2">#REF!</definedName>
    <definedName name="__shared_1_0_298">#REF!</definedName>
    <definedName name="__shared_1_0_299">#N/A</definedName>
    <definedName name="__shared_1_0_3">#N/A</definedName>
    <definedName name="__shared_1_0_30">#N/A</definedName>
    <definedName name="__shared_1_0_300">#N/A</definedName>
    <definedName name="__shared_1_0_301">#N/A</definedName>
    <definedName name="__shared_1_0_302">#N/A</definedName>
    <definedName name="__shared_1_0_303">#N/A</definedName>
    <definedName name="__shared_1_0_304">#N/A</definedName>
    <definedName name="__shared_1_0_305">#N/A</definedName>
    <definedName name="__shared_1_0_306">#N/A</definedName>
    <definedName name="__shared_1_0_307">#N/A</definedName>
    <definedName name="__shared_1_0_308">#N/A</definedName>
    <definedName name="__shared_1_0_309" localSheetId="2">#REF!</definedName>
    <definedName name="__shared_1_0_309">#REF!</definedName>
    <definedName name="__shared_1_0_31">#N/A</definedName>
    <definedName name="__shared_1_0_310">#N/A</definedName>
    <definedName name="__shared_1_0_311">#N/A</definedName>
    <definedName name="__shared_1_0_312">#N/A</definedName>
    <definedName name="__shared_1_0_313">#N/A</definedName>
    <definedName name="__shared_1_0_314">#N/A</definedName>
    <definedName name="__shared_1_0_315">#N/A</definedName>
    <definedName name="__shared_1_0_316">#N/A</definedName>
    <definedName name="__shared_1_0_317">#N/A</definedName>
    <definedName name="__shared_1_0_318">#N/A</definedName>
    <definedName name="__shared_1_0_319">#N/A</definedName>
    <definedName name="__shared_1_0_32">#N/A</definedName>
    <definedName name="__shared_1_0_320" localSheetId="2">#REF!</definedName>
    <definedName name="__shared_1_0_320">#REF!</definedName>
    <definedName name="__shared_1_0_321">#N/A</definedName>
    <definedName name="__shared_1_0_322">#N/A</definedName>
    <definedName name="__shared_1_0_323">#N/A</definedName>
    <definedName name="__shared_1_0_324">#N/A</definedName>
    <definedName name="__shared_1_0_325">#N/A</definedName>
    <definedName name="__shared_1_0_326">#N/A</definedName>
    <definedName name="__shared_1_0_327">#N/A</definedName>
    <definedName name="__shared_1_0_328">#N/A</definedName>
    <definedName name="__shared_1_0_329">#N/A</definedName>
    <definedName name="__shared_1_0_33" localSheetId="2">#REF!</definedName>
    <definedName name="__shared_1_0_33">#REF!</definedName>
    <definedName name="__shared_1_0_330">#N/A</definedName>
    <definedName name="__shared_1_0_331" localSheetId="2">#REF!</definedName>
    <definedName name="__shared_1_0_331">#REF!</definedName>
    <definedName name="__shared_1_0_332">#N/A</definedName>
    <definedName name="__shared_1_0_333">#N/A</definedName>
    <definedName name="__shared_1_0_334">#N/A</definedName>
    <definedName name="__shared_1_0_335">#N/A</definedName>
    <definedName name="__shared_1_0_336">#N/A</definedName>
    <definedName name="__shared_1_0_337">#N/A</definedName>
    <definedName name="__shared_1_0_338">#N/A</definedName>
    <definedName name="__shared_1_0_339">#N/A</definedName>
    <definedName name="__shared_1_0_34">#N/A</definedName>
    <definedName name="__shared_1_0_340">#N/A</definedName>
    <definedName name="__shared_1_0_341">#N/A</definedName>
    <definedName name="__shared_1_0_342" localSheetId="2">#REF!</definedName>
    <definedName name="__shared_1_0_342">#REF!</definedName>
    <definedName name="__shared_1_0_342_1" localSheetId="2">#REF!</definedName>
    <definedName name="__shared_1_0_342_1">#REF!</definedName>
    <definedName name="__shared_1_0_343">#N/A</definedName>
    <definedName name="__shared_1_0_344">#N/A</definedName>
    <definedName name="__shared_1_0_345">#N/A</definedName>
    <definedName name="__shared_1_0_346">#N/A</definedName>
    <definedName name="__shared_1_0_347">#N/A</definedName>
    <definedName name="__shared_1_0_348">#N/A</definedName>
    <definedName name="__shared_1_0_349">#N/A</definedName>
    <definedName name="__shared_1_0_35">#N/A</definedName>
    <definedName name="__shared_1_0_350">#N/A</definedName>
    <definedName name="__shared_1_0_351">#N/A</definedName>
    <definedName name="__shared_1_0_352">#N/A</definedName>
    <definedName name="__shared_1_0_353" localSheetId="2">#REF!</definedName>
    <definedName name="__shared_1_0_353">#REF!</definedName>
    <definedName name="__shared_1_0_354">#N/A</definedName>
    <definedName name="__shared_1_0_355">#N/A</definedName>
    <definedName name="__shared_1_0_356">#N/A</definedName>
    <definedName name="__shared_1_0_357">#N/A</definedName>
    <definedName name="__shared_1_0_358">#N/A</definedName>
    <definedName name="__shared_1_0_359">#N/A</definedName>
    <definedName name="__shared_1_0_36">#N/A</definedName>
    <definedName name="__shared_1_0_360">#N/A</definedName>
    <definedName name="__shared_1_0_361">#N/A</definedName>
    <definedName name="__shared_1_0_362">#N/A</definedName>
    <definedName name="__shared_1_0_363">#N/A</definedName>
    <definedName name="__shared_1_0_364" localSheetId="2">#REF!</definedName>
    <definedName name="__shared_1_0_364">#REF!</definedName>
    <definedName name="__shared_1_0_365">#N/A</definedName>
    <definedName name="__shared_1_0_366">#N/A</definedName>
    <definedName name="__shared_1_0_367">#N/A</definedName>
    <definedName name="__shared_1_0_368">#N/A</definedName>
    <definedName name="__shared_1_0_369">#N/A</definedName>
    <definedName name="__shared_1_0_37">#N/A</definedName>
    <definedName name="__shared_1_0_370">#N/A</definedName>
    <definedName name="__shared_1_0_371">#N/A</definedName>
    <definedName name="__shared_1_0_372">#N/A</definedName>
    <definedName name="__shared_1_0_373">#N/A</definedName>
    <definedName name="__shared_1_0_374">#N/A</definedName>
    <definedName name="__shared_1_0_375" localSheetId="2">#REF!</definedName>
    <definedName name="__shared_1_0_375">#REF!</definedName>
    <definedName name="__shared_1_0_376">#N/A</definedName>
    <definedName name="__shared_1_0_377">#N/A</definedName>
    <definedName name="__shared_1_0_378">#N/A</definedName>
    <definedName name="__shared_1_0_379">#N/A</definedName>
    <definedName name="__shared_1_0_38">#N/A</definedName>
    <definedName name="__shared_1_0_380">#N/A</definedName>
    <definedName name="__shared_1_0_381">#N/A</definedName>
    <definedName name="__shared_1_0_382">#N/A</definedName>
    <definedName name="__shared_1_0_383">#N/A</definedName>
    <definedName name="__shared_1_0_384">#N/A</definedName>
    <definedName name="__shared_1_0_385">#N/A</definedName>
    <definedName name="__shared_1_0_386" localSheetId="2">#REF!</definedName>
    <definedName name="__shared_1_0_386">#REF!</definedName>
    <definedName name="__shared_1_0_387">#N/A</definedName>
    <definedName name="__shared_1_0_388">#N/A</definedName>
    <definedName name="__shared_1_0_389">#N/A</definedName>
    <definedName name="__shared_1_0_39">#N/A</definedName>
    <definedName name="__shared_1_0_390">#N/A</definedName>
    <definedName name="__shared_1_0_391">#N/A</definedName>
    <definedName name="__shared_1_0_392">#N/A</definedName>
    <definedName name="__shared_1_0_393">#N/A</definedName>
    <definedName name="__shared_1_0_394">#N/A</definedName>
    <definedName name="__shared_1_0_395">#N/A</definedName>
    <definedName name="__shared_1_0_396">#N/A</definedName>
    <definedName name="__shared_1_0_397" localSheetId="2">#REF!</definedName>
    <definedName name="__shared_1_0_397">#REF!</definedName>
    <definedName name="__shared_1_0_398">#N/A</definedName>
    <definedName name="__shared_1_0_399">#N/A</definedName>
    <definedName name="__shared_1_0_4">#N/A</definedName>
    <definedName name="__shared_1_0_40">#N/A</definedName>
    <definedName name="__shared_1_0_400">#N/A</definedName>
    <definedName name="__shared_1_0_401">#N/A</definedName>
    <definedName name="__shared_1_0_402">#N/A</definedName>
    <definedName name="__shared_1_0_403">#N/A</definedName>
    <definedName name="__shared_1_0_404">#N/A</definedName>
    <definedName name="__shared_1_0_405">#N/A</definedName>
    <definedName name="__shared_1_0_406">#N/A</definedName>
    <definedName name="__shared_1_0_407">#N/A</definedName>
    <definedName name="__shared_1_0_408" localSheetId="2">#REF!</definedName>
    <definedName name="__shared_1_0_408">#REF!</definedName>
    <definedName name="__shared_1_0_409">#N/A</definedName>
    <definedName name="__shared_1_0_41">#N/A</definedName>
    <definedName name="__shared_1_0_410">#N/A</definedName>
    <definedName name="__shared_1_0_411">#N/A</definedName>
    <definedName name="__shared_1_0_412">#N/A</definedName>
    <definedName name="__shared_1_0_413">#N/A</definedName>
    <definedName name="__shared_1_0_414">#N/A</definedName>
    <definedName name="__shared_1_0_415">#N/A</definedName>
    <definedName name="__shared_1_0_416">#N/A</definedName>
    <definedName name="__shared_1_0_417">#N/A</definedName>
    <definedName name="__shared_1_0_418">#N/A</definedName>
    <definedName name="__shared_1_0_419" localSheetId="2">#REF!</definedName>
    <definedName name="__shared_1_0_419">#REF!</definedName>
    <definedName name="__shared_1_0_42">#N/A</definedName>
    <definedName name="__shared_1_0_420">#N/A</definedName>
    <definedName name="__shared_1_0_421">#N/A</definedName>
    <definedName name="__shared_1_0_422">#N/A</definedName>
    <definedName name="__shared_1_0_423">#N/A</definedName>
    <definedName name="__shared_1_0_424">#N/A</definedName>
    <definedName name="__shared_1_0_425">#N/A</definedName>
    <definedName name="__shared_1_0_426">#N/A</definedName>
    <definedName name="__shared_1_0_427">#N/A</definedName>
    <definedName name="__shared_1_0_428">#N/A</definedName>
    <definedName name="__shared_1_0_429">#N/A</definedName>
    <definedName name="__shared_1_0_43">#N/A</definedName>
    <definedName name="__shared_1_0_430" localSheetId="2">#REF!</definedName>
    <definedName name="__shared_1_0_430">#REF!</definedName>
    <definedName name="__shared_1_0_431">#N/A</definedName>
    <definedName name="__shared_1_0_432">#N/A</definedName>
    <definedName name="__shared_1_0_433">#N/A</definedName>
    <definedName name="__shared_1_0_434">#N/A</definedName>
    <definedName name="__shared_1_0_435">#N/A</definedName>
    <definedName name="__shared_1_0_436">#N/A</definedName>
    <definedName name="__shared_1_0_437">#N/A</definedName>
    <definedName name="__shared_1_0_438">#N/A</definedName>
    <definedName name="__shared_1_0_439">#N/A</definedName>
    <definedName name="__shared_1_0_44" localSheetId="2">#REF!</definedName>
    <definedName name="__shared_1_0_44">#REF!</definedName>
    <definedName name="__shared_1_0_440">#N/A</definedName>
    <definedName name="__shared_1_0_441" localSheetId="2">#REF!</definedName>
    <definedName name="__shared_1_0_441">#REF!</definedName>
    <definedName name="__shared_1_0_442">#N/A</definedName>
    <definedName name="__shared_1_0_443">#N/A</definedName>
    <definedName name="__shared_1_0_444">#N/A</definedName>
    <definedName name="__shared_1_0_445">#N/A</definedName>
    <definedName name="__shared_1_0_446">#N/A</definedName>
    <definedName name="__shared_1_0_447">#N/A</definedName>
    <definedName name="__shared_1_0_448">#N/A</definedName>
    <definedName name="__shared_1_0_449">#N/A</definedName>
    <definedName name="__shared_1_0_45">#N/A</definedName>
    <definedName name="__shared_1_0_450">#N/A</definedName>
    <definedName name="__shared_1_0_451">#N/A</definedName>
    <definedName name="__shared_1_0_452">#N/A</definedName>
    <definedName name="__shared_1_0_453">#N/A</definedName>
    <definedName name="__shared_1_0_454" localSheetId="2">#REF!</definedName>
    <definedName name="__shared_1_0_454">#REF!</definedName>
    <definedName name="__shared_1_0_455">#N/A</definedName>
    <definedName name="__shared_1_0_456">#N/A</definedName>
    <definedName name="__shared_1_0_457">#N/A</definedName>
    <definedName name="__shared_1_0_458">#N/A</definedName>
    <definedName name="__shared_1_0_459">#N/A</definedName>
    <definedName name="__shared_1_0_46">#N/A</definedName>
    <definedName name="__shared_1_0_460">#N/A</definedName>
    <definedName name="__shared_1_0_461">#N/A</definedName>
    <definedName name="__shared_1_0_462">#N/A</definedName>
    <definedName name="__shared_1_0_463">#N/A</definedName>
    <definedName name="__shared_1_0_464">#N/A</definedName>
    <definedName name="__shared_1_0_465" localSheetId="2">#REF!</definedName>
    <definedName name="__shared_1_0_465">#REF!</definedName>
    <definedName name="__shared_1_0_466">#N/A</definedName>
    <definedName name="__shared_1_0_467">#N/A</definedName>
    <definedName name="__shared_1_0_468">#N/A</definedName>
    <definedName name="__shared_1_0_469">#N/A</definedName>
    <definedName name="__shared_1_0_47">#N/A</definedName>
    <definedName name="__shared_1_0_470">#N/A</definedName>
    <definedName name="__shared_1_0_471">#N/A</definedName>
    <definedName name="__shared_1_0_472">#N/A</definedName>
    <definedName name="__shared_1_0_473">#N/A</definedName>
    <definedName name="__shared_1_0_474">#N/A</definedName>
    <definedName name="__shared_1_0_475">#N/A</definedName>
    <definedName name="__shared_1_0_476">#N/A</definedName>
    <definedName name="__shared_1_0_477" localSheetId="2">#REF!</definedName>
    <definedName name="__shared_1_0_477">#REF!</definedName>
    <definedName name="__shared_1_0_478">#N/A</definedName>
    <definedName name="__shared_1_0_479">#N/A</definedName>
    <definedName name="__shared_1_0_48">#N/A</definedName>
    <definedName name="__shared_1_0_480">#N/A</definedName>
    <definedName name="__shared_1_0_481">#N/A</definedName>
    <definedName name="__shared_1_0_482">#N/A</definedName>
    <definedName name="__shared_1_0_483">#N/A</definedName>
    <definedName name="__shared_1_0_484">#N/A</definedName>
    <definedName name="__shared_1_0_485">#N/A</definedName>
    <definedName name="__shared_1_0_486">#N/A</definedName>
    <definedName name="__shared_1_0_487">#N/A</definedName>
    <definedName name="__shared_1_0_488" localSheetId="2">#REF!</definedName>
    <definedName name="__shared_1_0_488">#REF!</definedName>
    <definedName name="__shared_1_0_489">#N/A</definedName>
    <definedName name="__shared_1_0_49">#N/A</definedName>
    <definedName name="__shared_1_0_490">#N/A</definedName>
    <definedName name="__shared_1_0_491">#N/A</definedName>
    <definedName name="__shared_1_0_492">#N/A</definedName>
    <definedName name="__shared_1_0_493">#N/A</definedName>
    <definedName name="__shared_1_0_494">#N/A</definedName>
    <definedName name="__shared_1_0_495">#N/A</definedName>
    <definedName name="__shared_1_0_496">#N/A</definedName>
    <definedName name="__shared_1_0_497">#N/A</definedName>
    <definedName name="__shared_1_0_498">#N/A</definedName>
    <definedName name="__shared_1_0_5">#N/A</definedName>
    <definedName name="__shared_1_0_50">#N/A</definedName>
    <definedName name="__shared_1_0_51">#N/A</definedName>
    <definedName name="__shared_1_0_52">#N/A</definedName>
    <definedName name="__shared_1_0_53">#N/A</definedName>
    <definedName name="__shared_1_0_54">#N/A</definedName>
    <definedName name="__shared_1_0_55" localSheetId="2">#REF!</definedName>
    <definedName name="__shared_1_0_55">#REF!</definedName>
    <definedName name="__shared_1_0_56">#N/A</definedName>
    <definedName name="__shared_1_0_57">#N/A</definedName>
    <definedName name="__shared_1_0_58">#N/A</definedName>
    <definedName name="__shared_1_0_59">#N/A</definedName>
    <definedName name="__shared_1_0_6">#N/A</definedName>
    <definedName name="__shared_1_0_60">#N/A</definedName>
    <definedName name="__shared_1_0_61">#N/A</definedName>
    <definedName name="__shared_1_0_62">#N/A</definedName>
    <definedName name="__shared_1_0_63">#N/A</definedName>
    <definedName name="__shared_1_0_64">#N/A</definedName>
    <definedName name="__shared_1_0_65">#N/A</definedName>
    <definedName name="__shared_1_0_66" localSheetId="2">#REF!</definedName>
    <definedName name="__shared_1_0_66">#REF!</definedName>
    <definedName name="__shared_1_0_67">#N/A</definedName>
    <definedName name="__shared_1_0_68">#N/A</definedName>
    <definedName name="__shared_1_0_69">#N/A</definedName>
    <definedName name="__shared_1_0_7">#N/A</definedName>
    <definedName name="__shared_1_0_70">#N/A</definedName>
    <definedName name="__shared_1_0_71">#N/A</definedName>
    <definedName name="__shared_1_0_72">#N/A</definedName>
    <definedName name="__shared_1_0_73">#N/A</definedName>
    <definedName name="__shared_1_0_74">#N/A</definedName>
    <definedName name="__shared_1_0_75">#N/A</definedName>
    <definedName name="__shared_1_0_76">#N/A</definedName>
    <definedName name="__shared_1_0_77">#N/A</definedName>
    <definedName name="__shared_1_0_78" localSheetId="2">#REF!</definedName>
    <definedName name="__shared_1_0_78">#REF!</definedName>
    <definedName name="__shared_1_0_79">#N/A</definedName>
    <definedName name="__shared_1_0_8">#N/A</definedName>
    <definedName name="__shared_1_0_80">#N/A</definedName>
    <definedName name="__shared_1_0_81">#N/A</definedName>
    <definedName name="__shared_1_0_82">#N/A</definedName>
    <definedName name="__shared_1_0_83">#N/A</definedName>
    <definedName name="__shared_1_0_84">#N/A</definedName>
    <definedName name="__shared_1_0_85">#N/A</definedName>
    <definedName name="__shared_1_0_86">#N/A</definedName>
    <definedName name="__shared_1_0_87">#N/A</definedName>
    <definedName name="__shared_1_0_88">#N/A</definedName>
    <definedName name="__shared_1_0_89">#N/A</definedName>
    <definedName name="__shared_1_0_9">#N/A</definedName>
    <definedName name="__shared_1_0_90">#N/A</definedName>
    <definedName name="__shared_1_0_91">#N/A</definedName>
    <definedName name="__shared_1_0_92" localSheetId="2">#REF!</definedName>
    <definedName name="__shared_1_0_92">#REF!</definedName>
    <definedName name="__shared_1_0_93">#N/A</definedName>
    <definedName name="__shared_1_0_94">#N/A</definedName>
    <definedName name="__shared_1_0_95">#N/A</definedName>
    <definedName name="__shared_1_0_96">#N/A</definedName>
    <definedName name="__shared_1_0_97">#N/A</definedName>
    <definedName name="__shared_1_0_98">#N/A</definedName>
    <definedName name="__shared_1_0_99">#N/A</definedName>
    <definedName name="__shared_2_0_0">#N/A</definedName>
    <definedName name="__shared_2_0_1">#N/A</definedName>
    <definedName name="__shared_2_0_2">#N/A</definedName>
    <definedName name="__shared_2_0_3">#N/A</definedName>
    <definedName name="__shared_2_0_4">#N/A</definedName>
    <definedName name="A" localSheetId="2">#REF!</definedName>
    <definedName name="A">#REF!</definedName>
    <definedName name="A_1" localSheetId="2">#REF!</definedName>
    <definedName name="A_1">#REF!</definedName>
    <definedName name="A_2" localSheetId="2">#REF!</definedName>
    <definedName name="A_2">#REF!</definedName>
    <definedName name="AA" localSheetId="2">#REF!</definedName>
    <definedName name="AA">#REF!</definedName>
    <definedName name="AAA" localSheetId="2">#REF!</definedName>
    <definedName name="AAA">#REF!</definedName>
    <definedName name="AAAAA" localSheetId="2">#REF!</definedName>
    <definedName name="AAAAA">#REF!</definedName>
    <definedName name="ANCORAGEM" localSheetId="2">#REF!</definedName>
    <definedName name="ANCORAGEM">#REF!</definedName>
    <definedName name="_xlnm.Print_Area" localSheetId="2">BDI!$J$2:$S$46</definedName>
    <definedName name="_xlnm.Print_Area" localSheetId="1">CRONOGRAMA!$B$2:$G$38</definedName>
    <definedName name="_xlnm.Print_Area" localSheetId="0">'ORÇAMENTO SINTÉTICO'!$A$1:$I$66</definedName>
    <definedName name="B" localSheetId="2">#REF!</definedName>
    <definedName name="B">#REF!</definedName>
    <definedName name="B_1" localSheetId="2">#REF!</definedName>
    <definedName name="B_1">#REF!</definedName>
    <definedName name="B_2" localSheetId="2">#REF!</definedName>
    <definedName name="B_2">#REF!</definedName>
    <definedName name="BDI" localSheetId="2">[1]PREÇOS!#REF!</definedName>
    <definedName name="BDI">[2]PREÇOS!#REF!</definedName>
    <definedName name="BDII">[1]PREÇOS!#REF!</definedName>
    <definedName name="BLOCOANCORAGEMNOVO" localSheetId="2">#REF!</definedName>
    <definedName name="BLOCOANCORAGEMNOVO">#REF!</definedName>
    <definedName name="Critérios_IM" localSheetId="2">#REF!</definedName>
    <definedName name="Critérios_IM">#REF!</definedName>
    <definedName name="Cronograma1">#N/A</definedName>
    <definedName name="custo_canal_diversos" localSheetId="2">#REF!</definedName>
    <definedName name="custo_canal_diversos">#REF!</definedName>
    <definedName name="custo_canal_k" localSheetId="2">#REF!</definedName>
    <definedName name="custo_canal_k">#REF!</definedName>
    <definedName name="custo_viario_diversos" localSheetId="2">#REF!</definedName>
    <definedName name="custo_viario_diversos">#REF!</definedName>
    <definedName name="custo_viario_k" localSheetId="2">#REF!</definedName>
    <definedName name="custo_viario_k">#REF!</definedName>
    <definedName name="D" localSheetId="2">#REF!</definedName>
    <definedName name="D">#REF!</definedName>
    <definedName name="E" localSheetId="2">#REF!</definedName>
    <definedName name="E">#REF!</definedName>
    <definedName name="ELEV" localSheetId="2">#REF!</definedName>
    <definedName name="ELEV">#REF!</definedName>
    <definedName name="Excel_BuiltIn_Criteria" localSheetId="2">#REF!</definedName>
    <definedName name="Excel_BuiltIn_Criteria">#REF!</definedName>
    <definedName name="F" localSheetId="2">#REF!</definedName>
    <definedName name="F">#REF!</definedName>
    <definedName name="Fl_01">#N/A</definedName>
    <definedName name="G" localSheetId="2">#REF!</definedName>
    <definedName name="G">#REF!</definedName>
    <definedName name="H" localSheetId="2">#REF!</definedName>
    <definedName name="H">#REF!</definedName>
    <definedName name="INDIC" localSheetId="2">#REF!</definedName>
    <definedName name="INDIC">#REF!</definedName>
    <definedName name="ÍNDICE" localSheetId="2">#REF!</definedName>
    <definedName name="ÍNDICE">#REF!</definedName>
    <definedName name="INFR" localSheetId="2">#REF!</definedName>
    <definedName name="INFR">#REF!</definedName>
    <definedName name="INFRATEC" localSheetId="2">#REF!</definedName>
    <definedName name="INFRATEC">#REF!</definedName>
    <definedName name="INFRETÉCNICA" localSheetId="2">[1]PREÇOS!#REF!</definedName>
    <definedName name="INFRETÉCNICA">[2]PREÇOS!#REF!</definedName>
    <definedName name="kkkkkkkkkk" localSheetId="2">#REF!</definedName>
    <definedName name="kkkkkkkkkk">#REF!</definedName>
    <definedName name="MÊS" localSheetId="2">#REF!</definedName>
    <definedName name="MÊS">#REF!</definedName>
    <definedName name="pla">#N/A</definedName>
    <definedName name="PLAN" localSheetId="2">#REF!</definedName>
    <definedName name="PLAN">#REF!</definedName>
    <definedName name="planilha">#N/A</definedName>
    <definedName name="Print_Area_MI" localSheetId="2">#REF!</definedName>
    <definedName name="Print_Area_MI">#REF!</definedName>
    <definedName name="SHARED_FORMULA_1_106_1_106_4">#REF!</definedName>
    <definedName name="SHARED_FORMULA_1_114_1_114_4">#REF!</definedName>
    <definedName name="SHARED_FORMULA_1_39_1_39_0">#REF!</definedName>
    <definedName name="SHARED_FORMULA_1_41_1_41_4">#REF!</definedName>
    <definedName name="SHARED_FORMULA_1_58_1_58_4">#REF!</definedName>
    <definedName name="SHARED_FORMULA_1_64_1_64_4">#REF!</definedName>
    <definedName name="SHARED_FORMULA_1_79_1_79_0">#REF!</definedName>
    <definedName name="SHARED_FORMULA_10_144_10_144_0" localSheetId="2">#REF!</definedName>
    <definedName name="SHARED_FORMULA_10_144_10_144_0">#REF!</definedName>
    <definedName name="SHARED_FORMULA_10_176_10_176_0" localSheetId="2">#REF!</definedName>
    <definedName name="SHARED_FORMULA_10_176_10_176_0">#REF!</definedName>
    <definedName name="SHARED_FORMULA_10_18_10_18_0">#REF!</definedName>
    <definedName name="SHARED_FORMULA_10_26_10_26_0">#REF!</definedName>
    <definedName name="SHARED_FORMULA_10_58_10_58_0">#REF!</definedName>
    <definedName name="SHARED_FORMULA_10_7_10_7_0">#REF!</definedName>
    <definedName name="SHARED_FORMULA_10_78_10_78_0">#REF!</definedName>
    <definedName name="SHARED_FORMULA_10_91_10_91_0">#REF!</definedName>
    <definedName name="SHARED_FORMULA_11_144_11_144_0" localSheetId="2">#REF!*#REF!</definedName>
    <definedName name="SHARED_FORMULA_11_144_11_144_0">#REF!*#REF!</definedName>
    <definedName name="SHARED_FORMULA_11_176_11_176_0" localSheetId="2">#REF!*#REF!</definedName>
    <definedName name="SHARED_FORMULA_11_176_11_176_0">#REF!*#REF!</definedName>
    <definedName name="SHARED_FORMULA_11_18_11_18_0">#REF!*#REF!</definedName>
    <definedName name="SHARED_FORMULA_11_26_11_26_0">#REF!*#REF!</definedName>
    <definedName name="SHARED_FORMULA_11_58_11_58_0">#REF!*#REF!</definedName>
    <definedName name="SHARED_FORMULA_11_7_11_7_0">#REF!*#REF!</definedName>
    <definedName name="SHARED_FORMULA_11_78_11_78_0">#REF!*#REF!</definedName>
    <definedName name="SHARED_FORMULA_11_91_11_91_0">#REF!*#REF!</definedName>
    <definedName name="SHARED_FORMULA_12_144_12_144_0" localSheetId="2">#REF!*#REF!</definedName>
    <definedName name="SHARED_FORMULA_12_144_12_144_0">#REF!*#REF!</definedName>
    <definedName name="SHARED_FORMULA_12_176_12_176_0" localSheetId="2">#REF!*#REF!</definedName>
    <definedName name="SHARED_FORMULA_12_176_12_176_0">#REF!*#REF!</definedName>
    <definedName name="SHARED_FORMULA_12_18_12_18_0">#REF!*#REF!</definedName>
    <definedName name="SHARED_FORMULA_12_26_12_26_0">#REF!*#REF!</definedName>
    <definedName name="SHARED_FORMULA_12_58_12_58_0">#REF!*#REF!</definedName>
    <definedName name="SHARED_FORMULA_12_7_12_7_0">#REF!*#REF!</definedName>
    <definedName name="SHARED_FORMULA_12_78_12_78_0">#REF!*#REF!</definedName>
    <definedName name="SHARED_FORMULA_12_91_12_91_0">#REF!*#REF!</definedName>
    <definedName name="SHARED_FORMULA_13_144_13_144_0" localSheetId="2">#REF!*#REF!</definedName>
    <definedName name="SHARED_FORMULA_13_144_13_144_0">#REF!*#REF!</definedName>
    <definedName name="SHARED_FORMULA_13_176_13_176_0" localSheetId="2">#REF!*#REF!</definedName>
    <definedName name="SHARED_FORMULA_13_176_13_176_0">#REF!*#REF!</definedName>
    <definedName name="SHARED_FORMULA_13_18_13_18_0">#REF!*#REF!</definedName>
    <definedName name="SHARED_FORMULA_13_26_13_26_0">#REF!*#REF!</definedName>
    <definedName name="SHARED_FORMULA_13_58_13_58_0">#REF!*#REF!</definedName>
    <definedName name="SHARED_FORMULA_13_7_13_7_0">#REF!*#REF!</definedName>
    <definedName name="SHARED_FORMULA_13_78_13_78_0">#REF!*#REF!</definedName>
    <definedName name="SHARED_FORMULA_13_91_13_91_0">#REF!*#REF!</definedName>
    <definedName name="SHARED_FORMULA_14_144_14_144_0" localSheetId="2">#REF!*#REF!</definedName>
    <definedName name="SHARED_FORMULA_14_144_14_144_0">#REF!*#REF!</definedName>
    <definedName name="SHARED_FORMULA_14_176_14_176_0" localSheetId="2">#REF!*#REF!</definedName>
    <definedName name="SHARED_FORMULA_14_176_14_176_0">#REF!*#REF!</definedName>
    <definedName name="SHARED_FORMULA_14_18_14_18_0">#REF!*#REF!</definedName>
    <definedName name="SHARED_FORMULA_14_26_14_26_0">#REF!*#REF!</definedName>
    <definedName name="SHARED_FORMULA_14_58_14_58_0">#REF!*#REF!</definedName>
    <definedName name="SHARED_FORMULA_14_7_14_7_0">#REF!*#REF!</definedName>
    <definedName name="SHARED_FORMULA_14_78_14_78_0">#REF!*#REF!</definedName>
    <definedName name="SHARED_FORMULA_14_91_14_91_0">#REF!*#REF!</definedName>
    <definedName name="SHARED_FORMULA_15_144_15_144_0" localSheetId="2">(((#REF!+#REF!+#REF!)*(1+#REF!))*(1+#REF!))</definedName>
    <definedName name="SHARED_FORMULA_15_144_15_144_0">(((#REF!+#REF!+#REF!)*(1+#REF!))*(1+#REF!))</definedName>
    <definedName name="SHARED_FORMULA_15_176_15_176_0" localSheetId="2">(((#REF!+#REF!+#REF!)*(1+#REF!))*(1+#REF!))</definedName>
    <definedName name="SHARED_FORMULA_15_176_15_176_0">(((#REF!+#REF!+#REF!)*(1+#REF!))*(1+#REF!))</definedName>
    <definedName name="SHARED_FORMULA_15_18_15_18_0">(((#REF!+#REF!+#REF!)*(1+#REF!))*(1+#REF!))</definedName>
    <definedName name="SHARED_FORMULA_15_26_15_26_0">(((#REF!+#REF!+#REF!)*(1+#REF!))*(1+#REF!))</definedName>
    <definedName name="SHARED_FORMULA_15_58_15_58_0">(((#REF!+#REF!+#REF!)*(1+#REF!))*(1+#REF!))</definedName>
    <definedName name="SHARED_FORMULA_15_7_15_7_0">(((#REF!+#REF!+#REF!)*(1+#REF!))*(1+#REF!))</definedName>
    <definedName name="SHARED_FORMULA_15_78_15_78_0">(((#REF!+#REF!+#REF!)*(1+#REF!))*(1+#REF!))</definedName>
    <definedName name="SHARED_FORMULA_15_91_15_91_0">(((#REF!+#REF!+#REF!)*(1+#REF!))*(1+#REF!))</definedName>
    <definedName name="SHARED_FORMULA_16_144_16_144_0" localSheetId="2">(((#REF!+#REF!+#REF!)*(1+#REF!))*(1+#REF!))</definedName>
    <definedName name="SHARED_FORMULA_16_144_16_144_0">(((#REF!+#REF!+#REF!)*(1+#REF!))*(1+#REF!))</definedName>
    <definedName name="SHARED_FORMULA_16_176_16_176_0" localSheetId="2">(((#REF!+#REF!+#REF!)*(1+#REF!))*(1+#REF!))</definedName>
    <definedName name="SHARED_FORMULA_16_176_16_176_0">(((#REF!+#REF!+#REF!)*(1+#REF!))*(1+#REF!))</definedName>
    <definedName name="SHARED_FORMULA_16_18_16_18_0">(((#REF!+#REF!+#REF!)*(1+#REF!))*(1+#REF!))</definedName>
    <definedName name="SHARED_FORMULA_16_26_16_26_0">(((#REF!+#REF!+#REF!)*(1+#REF!))*(1+#REF!))</definedName>
    <definedName name="SHARED_FORMULA_16_58_16_58_0">(((#REF!+#REF!+#REF!)*(1+#REF!))*(1+#REF!))</definedName>
    <definedName name="SHARED_FORMULA_16_7_16_7_0">(((#REF!+#REF!+#REF!)*(1+#REF!))*(1+#REF!))</definedName>
    <definedName name="SHARED_FORMULA_16_78_16_78_0">(((#REF!+#REF!+#REF!)*(1+#REF!))*(1+#REF!))</definedName>
    <definedName name="SHARED_FORMULA_16_91_16_91_0">(((#REF!+#REF!+#REF!)*(1+#REF!))*(1+#REF!))</definedName>
    <definedName name="SHARED_FORMULA_17_144_17_144_0" localSheetId="2">#REF!+#REF!</definedName>
    <definedName name="SHARED_FORMULA_17_144_17_144_0">#REF!+#REF!</definedName>
    <definedName name="SHARED_FORMULA_17_176_17_176_0" localSheetId="2">#REF!+#REF!</definedName>
    <definedName name="SHARED_FORMULA_17_176_17_176_0">#REF!+#REF!</definedName>
    <definedName name="SHARED_FORMULA_17_18_17_18_0">#REF!+#REF!</definedName>
    <definedName name="SHARED_FORMULA_17_26_17_26_0">#REF!+#REF!</definedName>
    <definedName name="SHARED_FORMULA_17_58_17_58_0">#REF!+#REF!</definedName>
    <definedName name="SHARED_FORMULA_17_7_17_7_0">#REF!+#REF!</definedName>
    <definedName name="SHARED_FORMULA_17_78_17_78_0">#REF!+#REF!</definedName>
    <definedName name="SHARED_FORMULA_17_91_17_91_0">#REF!+#REF!</definedName>
    <definedName name="SHARED_FORMULA_18_144_18_144_0" localSheetId="2">#REF!*#REF!</definedName>
    <definedName name="SHARED_FORMULA_18_144_18_144_0">#REF!*#REF!</definedName>
    <definedName name="SHARED_FORMULA_18_176_18_176_0" localSheetId="2">#REF!*#REF!</definedName>
    <definedName name="SHARED_FORMULA_18_176_18_176_0">#REF!*#REF!</definedName>
    <definedName name="SHARED_FORMULA_18_18_18_18_0">#REF!*#REF!</definedName>
    <definedName name="SHARED_FORMULA_18_26_18_26_0">#REF!*#REF!</definedName>
    <definedName name="SHARED_FORMULA_18_58_18_58_0">#REF!*#REF!</definedName>
    <definedName name="SHARED_FORMULA_18_7_18_7_0">#REF!*#REF!</definedName>
    <definedName name="SHARED_FORMULA_18_78_18_78_0">#REF!*#REF!</definedName>
    <definedName name="SHARED_FORMULA_18_91_18_91_0">#REF!*#REF!</definedName>
    <definedName name="SHARED_FORMULA_19_145_19_145_0" localSheetId="2">#REF!*#REF!</definedName>
    <definedName name="SHARED_FORMULA_19_145_19_145_0">#REF!*#REF!</definedName>
    <definedName name="SHARED_FORMULA_19_177_19_177_0" localSheetId="2">#REF!*#REF!</definedName>
    <definedName name="SHARED_FORMULA_19_177_19_177_0">#REF!*#REF!</definedName>
    <definedName name="SHARED_FORMULA_19_18_19_18_0">#REF!*#REF!</definedName>
    <definedName name="SHARED_FORMULA_19_26_19_26_0">#REF!*#REF!</definedName>
    <definedName name="SHARED_FORMULA_19_58_19_58_0">#REF!*#REF!</definedName>
    <definedName name="SHARED_FORMULA_19_7_19_7_0">#REF!*#REF!</definedName>
    <definedName name="SHARED_FORMULA_19_78_19_78_0">#REF!*#REF!</definedName>
    <definedName name="SHARED_FORMULA_19_91_19_91_0">#REF!*#REF!</definedName>
    <definedName name="SHARED_FORMULA_20_145_20_145_0" localSheetId="2">#REF!+#REF!</definedName>
    <definedName name="SHARED_FORMULA_20_145_20_145_0">#REF!+#REF!</definedName>
    <definedName name="SHARED_FORMULA_20_177_20_177_0" localSheetId="2">#REF!+#REF!</definedName>
    <definedName name="SHARED_FORMULA_20_177_20_177_0">#REF!+#REF!</definedName>
    <definedName name="SHARED_FORMULA_20_18_20_18_0">#REF!+#REF!</definedName>
    <definedName name="SHARED_FORMULA_20_26_20_26_0">#REF!+#REF!</definedName>
    <definedName name="SHARED_FORMULA_20_58_20_58_0">#REF!+#REF!</definedName>
    <definedName name="SHARED_FORMULA_20_7_20_7_0">#REF!+#REF!</definedName>
    <definedName name="SHARED_FORMULA_20_78_20_78_0">#REF!+#REF!</definedName>
    <definedName name="SHARED_FORMULA_20_91_20_91_0">#REF!+#REF!</definedName>
    <definedName name="SHARED_FORMULA_29_145_29_145_0" localSheetId="2">UPPER(#REF!)</definedName>
    <definedName name="SHARED_FORMULA_29_145_29_145_0">UPPER(#REF!)</definedName>
    <definedName name="SHARED_FORMULA_29_177_29_177_0" localSheetId="2">UPPER(#REF!)</definedName>
    <definedName name="SHARED_FORMULA_29_177_29_177_0">UPPER(#REF!)</definedName>
    <definedName name="SHARED_FORMULA_5_39_5_39_0">#REF!</definedName>
    <definedName name="SHARED_FORMULA_6_103_6_103_3" localSheetId="2">SUM(#REF!)</definedName>
    <definedName name="SHARED_FORMULA_6_103_6_103_3">SUM(#REF!)</definedName>
    <definedName name="SHARED_FORMULA_6_124_6_124_3" localSheetId="2">SUM(#REF!)</definedName>
    <definedName name="SHARED_FORMULA_6_124_6_124_3">SUM(#REF!)</definedName>
    <definedName name="SHARED_FORMULA_6_134_6_134_3" localSheetId="2">SUM(#REF!)</definedName>
    <definedName name="SHARED_FORMULA_6_134_6_134_3">SUM(#REF!)</definedName>
    <definedName name="SHARED_FORMULA_6_152_6_152_3" localSheetId="2">SUM(#REF!)</definedName>
    <definedName name="SHARED_FORMULA_6_152_6_152_3">SUM(#REF!)</definedName>
    <definedName name="SHARED_FORMULA_6_162_6_162_3" localSheetId="2">SUM(#REF!)</definedName>
    <definedName name="SHARED_FORMULA_6_162_6_162_3">SUM(#REF!)</definedName>
    <definedName name="SHARED_FORMULA_6_176_6_176_3" localSheetId="2">SUM(#REF!)</definedName>
    <definedName name="SHARED_FORMULA_6_176_6_176_3">SUM(#REF!)</definedName>
    <definedName name="SHARED_FORMULA_6_20_6_20_3" localSheetId="2">SUM(#REF!)</definedName>
    <definedName name="SHARED_FORMULA_6_20_6_20_3">SUM(#REF!)</definedName>
    <definedName name="SHARED_FORMULA_6_44_6_44_3" localSheetId="2">SUM(#REF!)</definedName>
    <definedName name="SHARED_FORMULA_6_44_6_44_3">SUM(#REF!)</definedName>
    <definedName name="SHARED_FORMULA_6_60_6_60_3" localSheetId="2">SUM(#REF!)</definedName>
    <definedName name="SHARED_FORMULA_6_60_6_60_3">SUM(#REF!)</definedName>
    <definedName name="SHARED_FORMULA_6_69_6_69_3" localSheetId="2">SUM(#REF!)</definedName>
    <definedName name="SHARED_FORMULA_6_69_6_69_3">SUM(#REF!)</definedName>
    <definedName name="SHARED_FORMULA_6_80_6_80_3" localSheetId="2">SUM(#REF!)</definedName>
    <definedName name="SHARED_FORMULA_6_80_6_80_3">SUM(#REF!)</definedName>
    <definedName name="SHARED_FORMULA_6_95_6_95_3" localSheetId="2">SUM(#REF!)</definedName>
    <definedName name="SHARED_FORMULA_6_95_6_95_3">SUM(#REF!)</definedName>
    <definedName name="SHARED_FORMULA_7_11_7_11_2">#REF!*#REF!</definedName>
    <definedName name="SHARED_FORMULA_7_31_7_31_2">#REF!*#REF!</definedName>
    <definedName name="SHARED_FORMULA_7_38_7_38_2">#REF!*#REF!</definedName>
    <definedName name="SHARED_FORMULA_7_54_7_54_2">#REF!*#REF!</definedName>
    <definedName name="SHARED_FORMULA_7_67_7_67_2">#REF!*#REF!</definedName>
    <definedName name="sqsa" localSheetId="2">#REF!</definedName>
    <definedName name="sqsa">#REF!</definedName>
    <definedName name="tbjan01" localSheetId="2">#REF!</definedName>
    <definedName name="tbjan01">#REF!</definedName>
    <definedName name="TBJUL01" localSheetId="2">#REF!</definedName>
    <definedName name="TBJUL01">#REF!</definedName>
    <definedName name="TESTE" localSheetId="2">#REF!</definedName>
    <definedName name="TESTE">#REF!</definedName>
    <definedName name="TRAVESSIA" localSheetId="2">#REF!</definedName>
    <definedName name="TRAVESSIA">#REF!</definedName>
    <definedName name="VENDA_CANAL_DIVERSOS" localSheetId="2">#REF!</definedName>
    <definedName name="VENDA_CANAL_DIVERSOS">#REF!</definedName>
    <definedName name="VENDA_CANAL_K" localSheetId="2">#REF!</definedName>
    <definedName name="VENDA_CANAL_K">#REF!</definedName>
    <definedName name="VENDA_CANAL_PI_R" localSheetId="2">#REF!</definedName>
    <definedName name="VENDA_CANAL_PI_R">#REF!</definedName>
    <definedName name="VENDA_VIARIO_DIVERSOS" localSheetId="2">#REF!</definedName>
    <definedName name="VENDA_VIARIO_DIVERSOS">#REF!</definedName>
    <definedName name="VENDA_VIARIO_K" localSheetId="2">#REF!</definedName>
    <definedName name="VENDA_VIARIO_K">#REF!</definedName>
    <definedName name="VENDA_VIARIO_PI_R" localSheetId="2">#REF!</definedName>
    <definedName name="VENDA_VIARIO_PI_R">#REF!</definedName>
    <definedName name="X_1" localSheetId="2">#REF!</definedName>
    <definedName name="X_1">#REF!</definedName>
    <definedName name="X_2" localSheetId="2">#REF!</definedName>
    <definedName name="X_2">#REF!</definedName>
    <definedName name="X_3" localSheetId="2">#REF!</definedName>
    <definedName name="X_3">#REF!</definedName>
    <definedName name="X_4" localSheetId="2">#REF!</definedName>
    <definedName name="X_4">#REF!</definedName>
    <definedName name="X_INT" localSheetId="2">#REF!</definedName>
    <definedName name="X_INT">#REF!</definedName>
    <definedName name="Y_1" localSheetId="2">#REF!</definedName>
    <definedName name="Y_1">#REF!</definedName>
    <definedName name="Y_2" localSheetId="2">#REF!</definedName>
    <definedName name="Y_2">#REF!</definedName>
    <definedName name="Y_3" localSheetId="2">#REF!</definedName>
    <definedName name="Y_3">#REF!</definedName>
    <definedName name="Y_4" localSheetId="2">#REF!</definedName>
    <definedName name="Y_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9" i="4" l="1"/>
  <c r="M10" i="4"/>
  <c r="M11" i="4"/>
  <c r="M12" i="4"/>
  <c r="M13" i="4"/>
  <c r="M14" i="4"/>
  <c r="M15" i="4"/>
  <c r="M16" i="4"/>
  <c r="M17" i="4"/>
  <c r="M18" i="4"/>
  <c r="M19" i="4"/>
  <c r="M20" i="4"/>
  <c r="M21" i="4"/>
  <c r="M22" i="4"/>
  <c r="M23" i="4"/>
  <c r="M24" i="4"/>
  <c r="M25" i="4"/>
  <c r="M26" i="4"/>
  <c r="M27" i="4"/>
  <c r="M28" i="4"/>
  <c r="M29" i="4"/>
  <c r="M30" i="4"/>
  <c r="M31" i="4"/>
  <c r="M32" i="4"/>
  <c r="M33" i="4"/>
  <c r="M34" i="4"/>
  <c r="M35" i="4"/>
  <c r="M36" i="4"/>
  <c r="M37" i="4"/>
  <c r="M38" i="4"/>
  <c r="M39" i="4"/>
  <c r="M40" i="4"/>
  <c r="M41" i="4"/>
  <c r="M42" i="4"/>
  <c r="M43" i="4"/>
  <c r="M44" i="4"/>
  <c r="M45" i="4"/>
  <c r="M46" i="4"/>
  <c r="M47" i="4"/>
  <c r="M48" i="4"/>
  <c r="M49" i="4"/>
  <c r="M50" i="4"/>
  <c r="M51" i="4"/>
  <c r="M52" i="4"/>
  <c r="M53" i="4"/>
  <c r="I55" i="4"/>
  <c r="B3" i="12"/>
  <c r="B5" i="12"/>
  <c r="B4" i="12"/>
  <c r="M8" i="4"/>
  <c r="C19" i="12"/>
  <c r="C17" i="12"/>
  <c r="C15" i="12"/>
  <c r="C13" i="12"/>
  <c r="C11" i="12"/>
  <c r="C9" i="12"/>
  <c r="I19" i="12"/>
  <c r="D19" i="12"/>
  <c r="I17" i="12"/>
  <c r="D17" i="12"/>
  <c r="I15" i="12"/>
  <c r="D15" i="12"/>
  <c r="I13" i="12"/>
  <c r="D13" i="12" s="1"/>
  <c r="I11" i="12"/>
  <c r="D11" i="12"/>
  <c r="I9" i="12"/>
  <c r="D9" i="12" s="1"/>
  <c r="M57" i="4" l="1"/>
  <c r="C2" i="11" l="1"/>
  <c r="C3" i="11"/>
  <c r="C4" i="11"/>
  <c r="C5" i="11"/>
  <c r="C6" i="11"/>
  <c r="C7" i="11"/>
  <c r="C8" i="11"/>
  <c r="A9" i="11"/>
  <c r="A11" i="11" s="1"/>
  <c r="J12" i="11"/>
  <c r="N12" i="11"/>
  <c r="J13" i="11"/>
  <c r="N13" i="11"/>
  <c r="J14" i="11"/>
  <c r="N14" i="11"/>
  <c r="C15" i="11"/>
  <c r="J15" i="11"/>
  <c r="N15" i="11"/>
  <c r="A16" i="11"/>
  <c r="A17" i="11" s="1"/>
  <c r="J16" i="11"/>
  <c r="N16" i="11"/>
  <c r="P19" i="11"/>
  <c r="C21" i="11"/>
  <c r="A22" i="11"/>
  <c r="C22" i="11" s="1"/>
  <c r="J23" i="11"/>
  <c r="M26" i="11"/>
  <c r="N26" i="11"/>
  <c r="N27" i="11"/>
  <c r="J29" i="11"/>
  <c r="J31" i="11"/>
  <c r="C32" i="11"/>
  <c r="A33" i="11"/>
  <c r="C33" i="11" s="1"/>
  <c r="A34" i="11"/>
  <c r="C34" i="11" s="1"/>
  <c r="C41" i="11"/>
  <c r="A42" i="11"/>
  <c r="C42" i="11" s="1"/>
  <c r="A43" i="11" l="1"/>
  <c r="C43" i="11" s="1"/>
  <c r="A38" i="11"/>
  <c r="C38" i="11" s="1"/>
  <c r="Q12" i="11"/>
  <c r="Q13" i="11"/>
  <c r="A44" i="11"/>
  <c r="C44" i="11" s="1"/>
  <c r="C9" i="11"/>
  <c r="S13" i="11" s="1"/>
  <c r="C11" i="11"/>
  <c r="A12" i="11"/>
  <c r="C17" i="11"/>
  <c r="A18" i="11"/>
  <c r="Q14" i="11"/>
  <c r="C16" i="11"/>
  <c r="A23" i="11"/>
  <c r="R13" i="11"/>
  <c r="S12" i="11"/>
  <c r="R12" i="11"/>
  <c r="A39" i="11" l="1"/>
  <c r="A45" i="11"/>
  <c r="C45" i="11" s="1"/>
  <c r="S14" i="11"/>
  <c r="R14" i="11"/>
  <c r="C18" i="11"/>
  <c r="A19" i="11"/>
  <c r="A26" i="11"/>
  <c r="C23" i="11"/>
  <c r="A13" i="11"/>
  <c r="C12" i="11"/>
  <c r="R15" i="11" s="1"/>
  <c r="C39" i="11"/>
  <c r="A40" i="11"/>
  <c r="C40" i="11" s="1"/>
  <c r="A46" i="11" l="1"/>
  <c r="C46" i="11" s="1"/>
  <c r="S15" i="11"/>
  <c r="C13" i="11"/>
  <c r="R20" i="11" s="1"/>
  <c r="A14" i="11"/>
  <c r="C14" i="11" s="1"/>
  <c r="C26" i="11"/>
  <c r="A27" i="11"/>
  <c r="Q15" i="11"/>
  <c r="A20" i="11"/>
  <c r="C20" i="11" s="1"/>
  <c r="C19" i="11"/>
  <c r="S20" i="11" l="1"/>
  <c r="C27" i="11"/>
  <c r="A28" i="11"/>
  <c r="C28" i="11" s="1"/>
  <c r="S16" i="11"/>
  <c r="R16" i="11"/>
  <c r="Q16" i="11"/>
  <c r="O20" i="11" s="1"/>
  <c r="I5" i="4" s="1"/>
  <c r="Q20" i="11"/>
  <c r="G45" i="4" l="1"/>
  <c r="H45" i="4" s="1"/>
  <c r="G44" i="4"/>
  <c r="H44" i="4" s="1"/>
  <c r="G36" i="4"/>
  <c r="H36" i="4" s="1"/>
  <c r="G21" i="4"/>
  <c r="H21" i="4" s="1"/>
  <c r="G22" i="4"/>
  <c r="H22" i="4" s="1"/>
  <c r="G29" i="4"/>
  <c r="H29" i="4" s="1"/>
  <c r="G39" i="4"/>
  <c r="H39" i="4" s="1"/>
  <c r="G23" i="4"/>
  <c r="H23" i="4" s="1"/>
  <c r="G32" i="4"/>
  <c r="H32" i="4" s="1"/>
  <c r="G24" i="4"/>
  <c r="H24" i="4" s="1"/>
  <c r="G35" i="4"/>
  <c r="H35" i="4" s="1"/>
  <c r="G11" i="4"/>
  <c r="H11" i="4" s="1"/>
  <c r="G34" i="4"/>
  <c r="H34" i="4" s="1"/>
  <c r="G43" i="4"/>
  <c r="H43" i="4" s="1"/>
  <c r="G41" i="4"/>
  <c r="H41" i="4" s="1"/>
  <c r="G37" i="4"/>
  <c r="H37" i="4" s="1"/>
  <c r="G27" i="4"/>
  <c r="H27" i="4" s="1"/>
  <c r="G42" i="4"/>
  <c r="H42" i="4" s="1"/>
  <c r="G38" i="4"/>
  <c r="H38" i="4" s="1"/>
  <c r="G31" i="4"/>
  <c r="H31" i="4" s="1"/>
  <c r="G30" i="4"/>
  <c r="H30" i="4" s="1"/>
  <c r="G33" i="4"/>
  <c r="H33" i="4" s="1"/>
  <c r="G28" i="4"/>
  <c r="H28" i="4" s="1"/>
  <c r="G25" i="4"/>
  <c r="H25" i="4" s="1"/>
  <c r="G26" i="4"/>
  <c r="H26" i="4" s="1"/>
  <c r="G20" i="4"/>
  <c r="H20" i="4" s="1"/>
  <c r="P20" i="11"/>
  <c r="W21" i="11" s="1"/>
  <c r="U10" i="11" s="1"/>
  <c r="P21" i="11"/>
  <c r="O21" i="11"/>
  <c r="G9" i="4" l="1"/>
  <c r="H9" i="4" s="1"/>
  <c r="G13" i="4"/>
  <c r="G15" i="4"/>
  <c r="G16" i="4"/>
  <c r="G17" i="4"/>
  <c r="G18" i="4"/>
  <c r="G40" i="4"/>
  <c r="G47" i="4"/>
  <c r="G48" i="4"/>
  <c r="G49" i="4"/>
  <c r="G50" i="4"/>
  <c r="G52" i="4"/>
  <c r="G53" i="4"/>
  <c r="G12" i="4"/>
  <c r="H49" i="4" l="1"/>
  <c r="H15" i="4"/>
  <c r="H52" i="4"/>
  <c r="H40" i="4"/>
  <c r="H19" i="4" s="1"/>
  <c r="H47" i="4"/>
  <c r="H48" i="4"/>
  <c r="H17" i="4"/>
  <c r="H12" i="4"/>
  <c r="H8" i="4"/>
  <c r="D10" i="12" s="1"/>
  <c r="H13" i="4"/>
  <c r="H50" i="4"/>
  <c r="H53" i="4"/>
  <c r="H18" i="4"/>
  <c r="F10" i="12" l="1"/>
  <c r="E10" i="12"/>
  <c r="H10" i="4"/>
  <c r="D12" i="12" s="1"/>
  <c r="F12" i="12" s="1"/>
  <c r="G10" i="12"/>
  <c r="H46" i="4"/>
  <c r="D18" i="12" s="1"/>
  <c r="F18" i="12" s="1"/>
  <c r="D16" i="12"/>
  <c r="F16" i="12" s="1"/>
  <c r="G16" i="12" l="1"/>
  <c r="E16" i="12"/>
  <c r="E18" i="12"/>
  <c r="G18" i="12"/>
  <c r="G12" i="12"/>
  <c r="E12" i="12"/>
  <c r="I10" i="12"/>
  <c r="J10" i="12" s="1"/>
  <c r="H16" i="4"/>
  <c r="K57" i="4" s="1"/>
  <c r="H14" i="4" l="1"/>
  <c r="D14" i="12" s="1"/>
  <c r="F14" i="12" s="1"/>
  <c r="I16" i="12"/>
  <c r="J16" i="12" s="1"/>
  <c r="I12" i="12"/>
  <c r="J12" i="12" s="1"/>
  <c r="I18" i="12"/>
  <c r="J18" i="12" s="1"/>
  <c r="E14" i="12" l="1"/>
  <c r="G14" i="12"/>
  <c r="H51" i="4"/>
  <c r="I14" i="12" l="1"/>
  <c r="J14" i="12" s="1"/>
  <c r="I57" i="4"/>
  <c r="I45" i="4" s="1"/>
  <c r="D20" i="12"/>
  <c r="F20" i="12" s="1"/>
  <c r="F24" i="12" s="1"/>
  <c r="I44" i="4" l="1"/>
  <c r="I38" i="4"/>
  <c r="I37" i="4"/>
  <c r="I33" i="4"/>
  <c r="I39" i="4"/>
  <c r="I34" i="4"/>
  <c r="I35" i="4"/>
  <c r="I27" i="4"/>
  <c r="I32" i="4"/>
  <c r="I31" i="4"/>
  <c r="I28" i="4"/>
  <c r="I41" i="4"/>
  <c r="I42" i="4"/>
  <c r="I29" i="4"/>
  <c r="I22" i="4"/>
  <c r="I24" i="4"/>
  <c r="I36" i="4"/>
  <c r="I25" i="4"/>
  <c r="I30" i="4"/>
  <c r="I23" i="4"/>
  <c r="I21" i="4"/>
  <c r="I26" i="4"/>
  <c r="I20" i="4"/>
  <c r="I11" i="4"/>
  <c r="E20" i="12"/>
  <c r="G20" i="12"/>
  <c r="G24" i="12" s="1"/>
  <c r="D21" i="12"/>
  <c r="F23" i="12" s="1"/>
  <c r="I56" i="4"/>
  <c r="I9" i="4"/>
  <c r="I10" i="4"/>
  <c r="I49" i="4"/>
  <c r="I43" i="4"/>
  <c r="I8" i="4"/>
  <c r="I51" i="4"/>
  <c r="I18" i="4"/>
  <c r="I46" i="4"/>
  <c r="I47" i="4"/>
  <c r="I53" i="4"/>
  <c r="I12" i="4"/>
  <c r="I50" i="4"/>
  <c r="I48" i="4"/>
  <c r="I16" i="4"/>
  <c r="I13" i="4"/>
  <c r="I40" i="4"/>
  <c r="I52" i="4"/>
  <c r="I19" i="4"/>
  <c r="I17" i="4"/>
  <c r="I15" i="4"/>
  <c r="I14" i="4"/>
  <c r="G23" i="12" l="1"/>
  <c r="I20" i="12"/>
  <c r="J20" i="12" s="1"/>
  <c r="E24" i="12"/>
  <c r="E23" i="12" s="1"/>
  <c r="I23" i="12" l="1"/>
  <c r="I26" i="12"/>
  <c r="J26" i="12" s="1"/>
  <c r="E26" i="12"/>
  <c r="F26" i="12" s="1"/>
  <c r="G26" i="12" s="1"/>
  <c r="E25" i="12" l="1"/>
  <c r="F25" i="12" s="1"/>
  <c r="G25" i="12" s="1"/>
</calcChain>
</file>

<file path=xl/sharedStrings.xml><?xml version="1.0" encoding="utf-8"?>
<sst xmlns="http://schemas.openxmlformats.org/spreadsheetml/2006/main" count="311" uniqueCount="210">
  <si>
    <t>Item</t>
  </si>
  <si>
    <t>Descrição</t>
  </si>
  <si>
    <t>Und</t>
  </si>
  <si>
    <t>Quant.</t>
  </si>
  <si>
    <t xml:space="preserve"> 1 </t>
  </si>
  <si>
    <t>SERVIÇOS PRELIMINARES</t>
  </si>
  <si>
    <t>m²</t>
  </si>
  <si>
    <t>m³</t>
  </si>
  <si>
    <t>Total sem BDI</t>
  </si>
  <si>
    <t>Total do BDI</t>
  </si>
  <si>
    <t>Total Geral</t>
  </si>
  <si>
    <t>Orçamento Sintético</t>
  </si>
  <si>
    <t>Valor Unit</t>
  </si>
  <si>
    <t>Valor Unit com BDI</t>
  </si>
  <si>
    <t>Total</t>
  </si>
  <si>
    <t>Peso (%)</t>
  </si>
  <si>
    <t>5.1</t>
  </si>
  <si>
    <t>5.2</t>
  </si>
  <si>
    <t>3.1</t>
  </si>
  <si>
    <t>3.2</t>
  </si>
  <si>
    <t>4.1</t>
  </si>
  <si>
    <t>5.3</t>
  </si>
  <si>
    <t>4.4</t>
  </si>
  <si>
    <t>4.6</t>
  </si>
  <si>
    <t>4.7</t>
  </si>
  <si>
    <t>4.8</t>
  </si>
  <si>
    <t>4.9</t>
  </si>
  <si>
    <t>6.1</t>
  </si>
  <si>
    <t>6.2</t>
  </si>
  <si>
    <t>m</t>
  </si>
  <si>
    <t>Cod.</t>
  </si>
  <si>
    <t>Carga e descarga - solo</t>
  </si>
  <si>
    <t>Transporte de material escavado - solo</t>
  </si>
  <si>
    <t>Reaterro com compactação (95% proctor)</t>
  </si>
  <si>
    <t>ESCAVAÇÃO, PROTEÇÃO, PREPARO DE FUNDO E REATERRO DE VALAS</t>
  </si>
  <si>
    <t>m³xkm</t>
  </si>
  <si>
    <t>3.3</t>
  </si>
  <si>
    <t>3.4</t>
  </si>
  <si>
    <t>un</t>
  </si>
  <si>
    <t>RECOMPOSIÇÃO DO PAVIMENTO ASFÁLTICO</t>
  </si>
  <si>
    <t>Preparo de caixa</t>
  </si>
  <si>
    <t>Preparo de sub-base em brita ou macadame hidráulico</t>
  </si>
  <si>
    <t>Imprimação ligante</t>
  </si>
  <si>
    <t>Capa de concreto asfáltico</t>
  </si>
  <si>
    <t>SERVIÇOS COMPLEMENTARES</t>
  </si>
  <si>
    <t>5.4</t>
  </si>
  <si>
    <t>Remoção de entulho inclusive a carga, transporte e descarga em bota fora a qualquer distância</t>
  </si>
  <si>
    <t>Limpeza da Obra</t>
  </si>
  <si>
    <t>2.1</t>
  </si>
  <si>
    <t>2.2</t>
  </si>
  <si>
    <t>______________________________________________</t>
  </si>
  <si>
    <t>Engenheira Civil</t>
  </si>
  <si>
    <t>Daniele Bueno</t>
  </si>
  <si>
    <t>Rafael Impulcetto</t>
  </si>
  <si>
    <t>Divisão Técnica de Projetos, Obras e Meio Ambiente</t>
  </si>
  <si>
    <r>
      <rPr>
        <b/>
        <sz val="9"/>
        <rFont val="Arial"/>
        <family val="2"/>
      </rPr>
      <t>Proprietário:</t>
    </r>
    <r>
      <rPr>
        <sz val="9"/>
        <rFont val="Arial"/>
        <family val="2"/>
      </rPr>
      <t xml:space="preserve"> SAECIL – Superintendência de Água e Esgotos da Cidade de Leme</t>
    </r>
  </si>
  <si>
    <t>ADMINISTRAÇÃO LOCAL</t>
  </si>
  <si>
    <t>hora</t>
  </si>
  <si>
    <t>1.1</t>
  </si>
  <si>
    <t>90777 SINAPI</t>
  </si>
  <si>
    <t>SEM DESONERAÇÃO</t>
  </si>
  <si>
    <t>Custo Acumulado</t>
  </si>
  <si>
    <t>Porcentagem Acumulado</t>
  </si>
  <si>
    <t>Custo</t>
  </si>
  <si>
    <t>Porcentagem</t>
  </si>
  <si>
    <t xml:space="preserve"> 6</t>
  </si>
  <si>
    <t xml:space="preserve"> 5</t>
  </si>
  <si>
    <t xml:space="preserve"> 4</t>
  </si>
  <si>
    <t xml:space="preserve"> 3</t>
  </si>
  <si>
    <t xml:space="preserve"> 2</t>
  </si>
  <si>
    <t>60 DIAS</t>
  </si>
  <si>
    <t>30 DIAS</t>
  </si>
  <si>
    <t>Total Por Etapa</t>
  </si>
  <si>
    <t>Cronograma Físico-Financeiro</t>
  </si>
  <si>
    <t>Estudos e Projetos, Planos e Gerenciamento e outros correlatos</t>
  </si>
  <si>
    <t>Fornecimento de Materiais e Equipamentos (aquisição direta)</t>
  </si>
  <si>
    <t>Fornecimento de Materiais e Equipamentos (aquisição indireta - em conjunto com licitação de obras)</t>
  </si>
  <si>
    <t>Obras Portuárias, Marítimas e Fluviais</t>
  </si>
  <si>
    <t>Construção e Manutenção de Estações e Redes de Distribuição de Energia Elétrica</t>
  </si>
  <si>
    <t>Construção de Redes de Abastecimento de Água, Coleta de Esgoto</t>
  </si>
  <si>
    <t>Construção de Praças Urbanas, Rodovias, Ferrovias e recapeamento e pavimentação de vias urbanas</t>
  </si>
  <si>
    <t>Construção e Reforma de Edifícios</t>
  </si>
  <si>
    <t>-</t>
  </si>
  <si>
    <t>BDI PAD</t>
  </si>
  <si>
    <t>K3</t>
  </si>
  <si>
    <t/>
  </si>
  <si>
    <t>K2</t>
  </si>
  <si>
    <t>K1</t>
  </si>
  <si>
    <t>L</t>
  </si>
  <si>
    <t>DF</t>
  </si>
  <si>
    <t>R</t>
  </si>
  <si>
    <t>SG</t>
  </si>
  <si>
    <t>AC</t>
  </si>
  <si>
    <t xml:space="preserve"> - 1</t>
  </si>
  <si>
    <t>Os valores de BDI foram calculados com o emprego da fórmula:</t>
  </si>
  <si>
    <t>anexo apresentado</t>
  </si>
  <si>
    <t>Anexo: Relatório Técnico Circunstanciado justificando a adoção do percentual de cada parcela do BDI.</t>
  </si>
  <si>
    <t>pedir anexo</t>
  </si>
  <si>
    <t>BDI DES</t>
  </si>
  <si>
    <t>BDI COM desoneração</t>
  </si>
  <si>
    <t>BDI SEM desoneração
(Fórmula Acórdão TCU)</t>
  </si>
  <si>
    <t>CPRB</t>
  </si>
  <si>
    <t>Tributos (Contribuição Previdenciária sobre a Receita Bruta - 0% ou 4,5% - Desoneração)</t>
  </si>
  <si>
    <t>ISS</t>
  </si>
  <si>
    <t>Tributos (ISS, variável de acordo com o município)</t>
  </si>
  <si>
    <t>CP</t>
  </si>
  <si>
    <t>Tributos (impostos COFINS 3%, e  PIS 0,65%)</t>
  </si>
  <si>
    <t>3º Quartil</t>
  </si>
  <si>
    <t>Médio</t>
  </si>
  <si>
    <t>1º Quartil</t>
  </si>
  <si>
    <t>Situação</t>
  </si>
  <si>
    <t>% Adotado</t>
  </si>
  <si>
    <t>Siglas</t>
  </si>
  <si>
    <t>Itens</t>
  </si>
  <si>
    <t>Sobre a base de cálculo, definir a respectiva alíquota do ISS (entre 2% e 5%):</t>
  </si>
  <si>
    <t>Conforme legislação tributária municipal, definir estimativa de percentual da base de cálculo para o ISS:</t>
  </si>
  <si>
    <t>DESONERAÇÃO</t>
  </si>
  <si>
    <t>TIPO DE OBRA DO EMPREENDIMENTO</t>
  </si>
  <si>
    <t>NÃO</t>
  </si>
  <si>
    <t>Obra: Galeria de Águas Pluviais</t>
  </si>
  <si>
    <t>Observações:</t>
  </si>
  <si>
    <t>2.3</t>
  </si>
  <si>
    <t>16.06.051 FDE</t>
  </si>
  <si>
    <t>Canteiro de obras - largura 3,30 m</t>
  </si>
  <si>
    <t>FDE - 01/2026</t>
  </si>
  <si>
    <t>SINAPI - 01/2026</t>
  </si>
  <si>
    <t>SABESP - 01/2026</t>
  </si>
  <si>
    <t>4.10</t>
  </si>
  <si>
    <t>4.11</t>
  </si>
  <si>
    <t>4.12</t>
  </si>
  <si>
    <t>4.13</t>
  </si>
  <si>
    <t>4.14</t>
  </si>
  <si>
    <t>4.15</t>
  </si>
  <si>
    <t>4.16</t>
  </si>
  <si>
    <t>4.17</t>
  </si>
  <si>
    <r>
      <t xml:space="preserve">Obra: </t>
    </r>
    <r>
      <rPr>
        <sz val="9"/>
        <rFont val="Arial"/>
        <family val="2"/>
      </rPr>
      <t>2ª Linha de Recalque de águas pluviais</t>
    </r>
  </si>
  <si>
    <r>
      <rPr>
        <b/>
        <sz val="9"/>
        <rFont val="Arial"/>
        <family val="2"/>
      </rPr>
      <t xml:space="preserve">Local: </t>
    </r>
    <r>
      <rPr>
        <sz val="9"/>
        <rFont val="Arial"/>
        <family val="2"/>
      </rPr>
      <t>Caixa de Retardo e Detenção</t>
    </r>
    <r>
      <rPr>
        <b/>
        <sz val="9"/>
        <rFont val="Arial"/>
        <family val="2"/>
      </rPr>
      <t xml:space="preserve"> </t>
    </r>
    <r>
      <rPr>
        <sz val="9"/>
        <rFont val="Arial"/>
        <family val="2"/>
      </rPr>
      <t xml:space="preserve"> - Leme/SP</t>
    </r>
  </si>
  <si>
    <t>LINHA DE RECALQUE DE ÁGUAS PLUVIAIS</t>
  </si>
  <si>
    <t>HM01933</t>
  </si>
  <si>
    <t>Tubo PVC DEFoFo Ø 250 mm PBJE NBR 7665</t>
  </si>
  <si>
    <t>HM02966</t>
  </si>
  <si>
    <t>HM03005</t>
  </si>
  <si>
    <t>HM03098</t>
  </si>
  <si>
    <t>HM03200</t>
  </si>
  <si>
    <t>Junção 45° com flanges PN10 FoFo Ø 250 mm NBR 7675</t>
  </si>
  <si>
    <t>Flange cego PN10 FoFo Ø 250 mm NBR 7675</t>
  </si>
  <si>
    <t>HM03138</t>
  </si>
  <si>
    <t>Redução concêntrica com flanges PN10 FoFo Ø 250 x 150mm NBR 7675</t>
  </si>
  <si>
    <t>HM03322</t>
  </si>
  <si>
    <t>Válvula retenção wafer PN10 FoFo Ø 150 mm NBR 7675</t>
  </si>
  <si>
    <t>HM07707</t>
  </si>
  <si>
    <t>Curva 45° com flanges PN10 FoFo Ø 150 mm NBR 7675</t>
  </si>
  <si>
    <t>HM02998</t>
  </si>
  <si>
    <t>HM03524</t>
  </si>
  <si>
    <t>HM03596</t>
  </si>
  <si>
    <t>Locação da linha de recalque</t>
  </si>
  <si>
    <t>Assentamento de tubos DEFoFo Ø 250 mm</t>
  </si>
  <si>
    <t>4.18</t>
  </si>
  <si>
    <t>4.19</t>
  </si>
  <si>
    <t>Sinalização de tráfego</t>
  </si>
  <si>
    <t>70030080</t>
  </si>
  <si>
    <t>Escavação mecanizada de valas com profundidade até 1,25 m</t>
  </si>
  <si>
    <t>70080074</t>
  </si>
  <si>
    <t>Assentamento de peças FoFo Ø 150 mm</t>
  </si>
  <si>
    <t>70080056</t>
  </si>
  <si>
    <t>Engenheiro civil de obra</t>
  </si>
  <si>
    <t>90 DIAS</t>
  </si>
  <si>
    <t>Carga, transporte até 10 KM e descarga tubos e peças, Ø 250 mm, em PVC, RPVC e DEFoFo</t>
  </si>
  <si>
    <r>
      <t>Toco com flanges PN10 e aba de vedação FoFo Ø 150 mm</t>
    </r>
    <r>
      <rPr>
        <sz val="10"/>
        <rFont val="Arial"/>
        <family val="2"/>
      </rPr>
      <t xml:space="preserve"> L= 0,70</t>
    </r>
    <r>
      <rPr>
        <sz val="10"/>
        <color rgb="FFFF0000"/>
        <rFont val="Arial"/>
        <family val="2"/>
      </rPr>
      <t xml:space="preserve"> </t>
    </r>
    <r>
      <rPr>
        <sz val="10"/>
        <rFont val="Arial"/>
        <family val="1"/>
      </rPr>
      <t>m NBR 7675</t>
    </r>
  </si>
  <si>
    <t>HM03514</t>
  </si>
  <si>
    <t>HM03515</t>
  </si>
  <si>
    <t>4.2</t>
  </si>
  <si>
    <t>4.5</t>
  </si>
  <si>
    <t>Extremidade bolsa JE2GS - flange PN10 FoFo Ø 250 mm NBR 7675</t>
  </si>
  <si>
    <t>HM03003</t>
  </si>
  <si>
    <t>Curva 90° com flanges PN10 FoFo Ø 250 mm NBR 7675</t>
  </si>
  <si>
    <t>Curva 90° com bolsas JE2GS FoFo Ø 250 mm NBR 7675</t>
  </si>
  <si>
    <t>Tubo com flanges PN10 FoFo Ø 250 mm L= 1,00 m NBR 7675</t>
  </si>
  <si>
    <r>
      <t>Toco com flanges PN10  FoFo Ø 250 mm</t>
    </r>
    <r>
      <rPr>
        <sz val="10"/>
        <rFont val="Arial"/>
        <family val="2"/>
      </rPr>
      <t xml:space="preserve"> L= 0,50 </t>
    </r>
    <r>
      <rPr>
        <sz val="10"/>
        <rFont val="Arial"/>
        <family val="1"/>
      </rPr>
      <t>m NBR 7675</t>
    </r>
  </si>
  <si>
    <r>
      <t>Toco com flanges PN10  FoFo Ø 250 mm</t>
    </r>
    <r>
      <rPr>
        <sz val="10"/>
        <rFont val="Arial"/>
        <family val="2"/>
      </rPr>
      <t xml:space="preserve"> L= 0,25 </t>
    </r>
    <r>
      <rPr>
        <sz val="10"/>
        <rFont val="Arial"/>
        <family val="1"/>
      </rPr>
      <t>m NBR 7675</t>
    </r>
  </si>
  <si>
    <t>Curva 90° com flanges PN10 FoFo Ø 150 mm NBR 7675</t>
  </si>
  <si>
    <t>Tubo com flanges PN10 FoFo Ø 150 mm L= 4,00 m NBR 7675</t>
  </si>
  <si>
    <t>Redução concêntrica com flanges PN10 FoFo Ø 150 x 100mm NBR 7675</t>
  </si>
  <si>
    <t>HM03318</t>
  </si>
  <si>
    <t>Curva 90° com flanges e pé PN10 FoFo Ø 150 mm NBR 7675</t>
  </si>
  <si>
    <t>HM03012</t>
  </si>
  <si>
    <t>Luva de correr com bolsas junta mecânica FoFo Ø 150 mm NBR 7675</t>
  </si>
  <si>
    <t>HM03219</t>
  </si>
  <si>
    <t>HM03580</t>
  </si>
  <si>
    <t>4.20</t>
  </si>
  <si>
    <t>4.21</t>
  </si>
  <si>
    <t>4.22</t>
  </si>
  <si>
    <t>cj</t>
  </si>
  <si>
    <t>HM07502</t>
  </si>
  <si>
    <t>HM07503</t>
  </si>
  <si>
    <t>HM07505</t>
  </si>
  <si>
    <t>Acessórios para flange PN10 Ø 100 mm (parafusos, porcas e arruelas galvanizados conforme ASTM A 153 classe C e junta plana de borracha)</t>
  </si>
  <si>
    <t>Acessórios para flange PN10 Ø 150 mm (parafusos, porcas e arruelas galvanizados conforme ASTM A 153 classe C e junta plana de borracha)</t>
  </si>
  <si>
    <t>Acessórios para flange PN10 Ø 250 mm (parafusos, porcas e arruelas galvanizados conforme ASTM A 153 classe C e junta plana de borracha)</t>
  </si>
  <si>
    <t>4.23</t>
  </si>
  <si>
    <t>4.24</t>
  </si>
  <si>
    <t>4.25</t>
  </si>
  <si>
    <t>Montagem de conjunto moto-bomba submersível 6 até 15 CV</t>
  </si>
  <si>
    <t>70140102</t>
  </si>
  <si>
    <t>4.26</t>
  </si>
  <si>
    <t>Leme, 20 de maio de 2026</t>
  </si>
  <si>
    <t>4.27</t>
  </si>
  <si>
    <t>cotação</t>
  </si>
  <si>
    <t>Motobomba submersível modelo Schneider Hippo 4 NH1</t>
  </si>
  <si>
    <t xml:space="preserve">BDI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</si>
</sst>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quot;R$&quot;\ #,##0.00"/>
    <numFmt numFmtId="165" formatCode="#,##0.0000"/>
    <numFmt numFmtId="166" formatCode="0.0000%"/>
    <numFmt numFmtId="167" formatCode="General;General;"/>
    <numFmt numFmtId="168" formatCode="_(&quot;R$ &quot;* #,##0.00_);_(&quot;R$ &quot;* \(#,##0.00\);_(&quot;R$ &quot;* &quot;-&quot;??_);_(@_)"/>
  </numFmts>
  <fonts count="39">
    <font>
      <sz val="11"/>
      <name val="Arial"/>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name val="Arial"/>
      <family val="1"/>
    </font>
    <font>
      <b/>
      <sz val="10"/>
      <name val="Arial"/>
      <family val="1"/>
    </font>
    <font>
      <b/>
      <sz val="10"/>
      <color rgb="FF000000"/>
      <name val="Arial"/>
      <family val="1"/>
    </font>
    <font>
      <sz val="10"/>
      <color rgb="FF000000"/>
      <name val="Arial"/>
      <family val="1"/>
    </font>
    <font>
      <sz val="10"/>
      <name val="Arial"/>
      <family val="1"/>
    </font>
    <font>
      <sz val="9"/>
      <name val="Arial"/>
      <family val="2"/>
    </font>
    <font>
      <b/>
      <sz val="9"/>
      <name val="Arial"/>
      <family val="2"/>
    </font>
    <font>
      <sz val="10"/>
      <name val="Arial"/>
      <family val="2"/>
    </font>
    <font>
      <b/>
      <sz val="11"/>
      <name val="Arial"/>
      <family val="2"/>
    </font>
    <font>
      <sz val="10"/>
      <color rgb="FF000000"/>
      <name val="Arial"/>
      <family val="2"/>
    </font>
    <font>
      <b/>
      <sz val="10"/>
      <color rgb="FF000000"/>
      <name val="Arial"/>
      <family val="2"/>
    </font>
    <font>
      <sz val="11"/>
      <name val="Arial"/>
      <family val="1"/>
    </font>
    <font>
      <sz val="11"/>
      <color rgb="FFFF0000"/>
      <name val="Arial"/>
      <family val="2"/>
    </font>
    <font>
      <b/>
      <sz val="10"/>
      <color rgb="FFFF0000"/>
      <name val="Arial"/>
      <family val="2"/>
    </font>
    <font>
      <sz val="10"/>
      <color rgb="FFFF0000"/>
      <name val="Arial"/>
      <family val="2"/>
    </font>
    <font>
      <b/>
      <sz val="10"/>
      <name val="Arial"/>
      <family val="2"/>
    </font>
    <font>
      <sz val="10"/>
      <color theme="1"/>
      <name val="Arial"/>
      <family val="2"/>
    </font>
    <font>
      <sz val="8"/>
      <name val="Arial"/>
      <family val="1"/>
    </font>
    <font>
      <b/>
      <sz val="11"/>
      <color rgb="FF000000"/>
      <name val="Arial"/>
      <family val="2"/>
    </font>
    <font>
      <b/>
      <sz val="10"/>
      <color rgb="FFFF0000"/>
      <name val="Arial"/>
      <family val="1"/>
    </font>
    <font>
      <b/>
      <sz val="10"/>
      <color theme="0"/>
      <name val="Arial"/>
      <family val="1"/>
    </font>
    <font>
      <b/>
      <sz val="9"/>
      <color indexed="8"/>
      <name val="Arial"/>
      <family val="2"/>
    </font>
    <font>
      <sz val="11"/>
      <name val="Arial"/>
      <family val="2"/>
    </font>
    <font>
      <b/>
      <sz val="10"/>
      <color indexed="12"/>
      <name val="Arial"/>
      <family val="2"/>
    </font>
    <font>
      <u/>
      <sz val="10"/>
      <name val="Arial"/>
      <family val="2"/>
    </font>
    <font>
      <i/>
      <sz val="12"/>
      <name val="Calibri"/>
      <family val="2"/>
    </font>
    <font>
      <i/>
      <u/>
      <sz val="12"/>
      <name val="Calibri"/>
      <family val="2"/>
    </font>
    <font>
      <sz val="10.5"/>
      <name val="Arial"/>
      <family val="2"/>
    </font>
    <font>
      <b/>
      <sz val="18"/>
      <name val="Arial"/>
      <family val="2"/>
    </font>
    <font>
      <b/>
      <sz val="12"/>
      <color indexed="10"/>
      <name val="Arial"/>
      <family val="2"/>
    </font>
    <font>
      <b/>
      <sz val="11"/>
      <color indexed="12"/>
      <name val="Arial"/>
      <family val="2"/>
    </font>
    <font>
      <sz val="11"/>
      <color indexed="9"/>
      <name val="Arial"/>
      <family val="2"/>
    </font>
    <font>
      <b/>
      <sz val="20"/>
      <color indexed="10"/>
      <name val="Arial"/>
      <family val="2"/>
    </font>
    <font>
      <sz val="8"/>
      <color rgb="FF000000"/>
      <name val="CIDFont+F3"/>
    </font>
  </fonts>
  <fills count="7">
    <fill>
      <patternFill patternType="none"/>
    </fill>
    <fill>
      <patternFill patternType="gray125"/>
    </fill>
    <fill>
      <patternFill patternType="solid">
        <fgColor theme="0"/>
        <bgColor indexed="64"/>
      </patternFill>
    </fill>
    <fill>
      <patternFill patternType="solid">
        <fgColor rgb="FFFFFFFF"/>
      </patternFill>
    </fill>
    <fill>
      <patternFill patternType="solid">
        <fgColor rgb="FFD9D9D9"/>
      </patternFill>
    </fill>
    <fill>
      <patternFill patternType="solid">
        <fgColor theme="0" tint="-0.14999847407452621"/>
        <bgColor indexed="64"/>
      </patternFill>
    </fill>
    <fill>
      <patternFill patternType="solid">
        <fgColor indexed="43"/>
        <bgColor indexed="64"/>
      </patternFill>
    </fill>
  </fills>
  <borders count="59">
    <border>
      <left/>
      <right/>
      <top/>
      <bottom/>
      <diagonal/>
    </border>
    <border>
      <left style="thin">
        <color rgb="FFCCCCCC"/>
      </left>
      <right style="thin">
        <color rgb="FFCCCCCC"/>
      </right>
      <top style="thin">
        <color rgb="FFCCCCCC"/>
      </top>
      <bottom style="thin">
        <color rgb="FFCCCCCC"/>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rgb="FFCCCCCC"/>
      </right>
      <top style="thin">
        <color rgb="FFCCCCCC"/>
      </top>
      <bottom style="thin">
        <color rgb="FFCCCCCC"/>
      </bottom>
      <diagonal/>
    </border>
    <border>
      <left style="thin">
        <color rgb="FFCCCCCC"/>
      </left>
      <right style="thin">
        <color rgb="FFCCCCCC"/>
      </right>
      <top style="thin">
        <color rgb="FFCCCCCC"/>
      </top>
      <bottom/>
      <diagonal/>
    </border>
    <border>
      <left style="thin">
        <color rgb="FFCCCCCC"/>
      </left>
      <right style="thin">
        <color rgb="FFCCCCCC"/>
      </right>
      <top/>
      <bottom style="thin">
        <color rgb="FFCCCCCC"/>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rgb="FFCCCCCC"/>
      </left>
      <right/>
      <top style="thin">
        <color rgb="FFCCCCCC"/>
      </top>
      <bottom style="thin">
        <color rgb="FFCCCCCC"/>
      </bottom>
      <diagonal/>
    </border>
    <border>
      <left style="medium">
        <color indexed="64"/>
      </left>
      <right style="thin">
        <color rgb="FFCCCCCC"/>
      </right>
      <top style="medium">
        <color indexed="64"/>
      </top>
      <bottom style="thin">
        <color rgb="FFCCCCCC"/>
      </bottom>
      <diagonal/>
    </border>
    <border>
      <left style="thin">
        <color rgb="FFCCCCCC"/>
      </left>
      <right style="thin">
        <color rgb="FFCCCCCC"/>
      </right>
      <top style="medium">
        <color indexed="64"/>
      </top>
      <bottom style="thin">
        <color rgb="FFCCCCCC"/>
      </bottom>
      <diagonal/>
    </border>
    <border>
      <left style="thin">
        <color rgb="FFCCCCCC"/>
      </left>
      <right style="medium">
        <color indexed="64"/>
      </right>
      <top style="medium">
        <color indexed="64"/>
      </top>
      <bottom style="thin">
        <color rgb="FFCCCCCC"/>
      </bottom>
      <diagonal/>
    </border>
    <border>
      <left style="medium">
        <color indexed="64"/>
      </left>
      <right style="thin">
        <color rgb="FFCCCCCC"/>
      </right>
      <top style="thin">
        <color rgb="FFCCCCCC"/>
      </top>
      <bottom style="thin">
        <color rgb="FFCCCCCC"/>
      </bottom>
      <diagonal/>
    </border>
    <border>
      <left style="thin">
        <color rgb="FFCCCCCC"/>
      </left>
      <right style="medium">
        <color indexed="64"/>
      </right>
      <top style="thin">
        <color rgb="FFCCCCCC"/>
      </top>
      <bottom style="thin">
        <color rgb="FFCCCCCC"/>
      </bottom>
      <diagonal/>
    </border>
    <border>
      <left style="medium">
        <color indexed="64"/>
      </left>
      <right style="thin">
        <color rgb="FFCCCCCC"/>
      </right>
      <top style="thin">
        <color rgb="FFCCCCCC"/>
      </top>
      <bottom style="medium">
        <color indexed="64"/>
      </bottom>
      <diagonal/>
    </border>
    <border>
      <left style="thin">
        <color rgb="FFCCCCCC"/>
      </left>
      <right style="thin">
        <color rgb="FFCCCCCC"/>
      </right>
      <top style="thin">
        <color rgb="FFCCCCCC"/>
      </top>
      <bottom style="medium">
        <color indexed="64"/>
      </bottom>
      <diagonal/>
    </border>
    <border>
      <left style="thin">
        <color rgb="FFCCCCCC"/>
      </left>
      <right style="medium">
        <color indexed="64"/>
      </right>
      <top style="thin">
        <color rgb="FFCCCCCC"/>
      </top>
      <bottom style="medium">
        <color indexed="64"/>
      </bottom>
      <diagonal/>
    </border>
  </borders>
  <cellStyleXfs count="12">
    <xf numFmtId="0" fontId="0" fillId="0" borderId="0"/>
    <xf numFmtId="0" fontId="4" fillId="0" borderId="0"/>
    <xf numFmtId="0" fontId="3" fillId="0" borderId="0"/>
    <xf numFmtId="9" fontId="16" fillId="0" borderId="0" applyFont="0" applyFill="0" applyBorder="0" applyAlignment="0" applyProtection="0"/>
    <xf numFmtId="0" fontId="2" fillId="0" borderId="0"/>
    <xf numFmtId="0" fontId="2" fillId="0" borderId="0"/>
    <xf numFmtId="43" fontId="16" fillId="0" borderId="0" applyFont="0" applyFill="0" applyBorder="0" applyAlignment="0" applyProtection="0"/>
    <xf numFmtId="0" fontId="16" fillId="0" borderId="0"/>
    <xf numFmtId="0" fontId="12" fillId="0" borderId="0"/>
    <xf numFmtId="0" fontId="10" fillId="0" borderId="0"/>
    <xf numFmtId="0" fontId="1" fillId="0" borderId="0"/>
    <xf numFmtId="168" fontId="12" fillId="0" borderId="0" applyFont="0" applyFill="0" applyBorder="0" applyAlignment="0" applyProtection="0"/>
  </cellStyleXfs>
  <cellXfs count="218">
    <xf numFmtId="0" fontId="0" fillId="0" borderId="0" xfId="0"/>
    <xf numFmtId="0" fontId="7" fillId="4" borderId="1" xfId="0" applyFont="1" applyFill="1" applyBorder="1" applyAlignment="1">
      <alignment horizontal="left" vertical="top" wrapText="1"/>
    </xf>
    <xf numFmtId="0" fontId="7" fillId="4" borderId="1" xfId="0" applyFont="1" applyFill="1" applyBorder="1" applyAlignment="1">
      <alignment horizontal="right" vertical="top" wrapText="1"/>
    </xf>
    <xf numFmtId="0" fontId="8" fillId="3" borderId="1" xfId="0" applyFont="1" applyFill="1" applyBorder="1" applyAlignment="1">
      <alignment horizontal="center" vertical="top" wrapText="1"/>
    </xf>
    <xf numFmtId="0" fontId="0" fillId="0" borderId="0" xfId="0" applyAlignment="1">
      <alignment horizontal="center"/>
    </xf>
    <xf numFmtId="0" fontId="0" fillId="2" borderId="0" xfId="0" applyFill="1"/>
    <xf numFmtId="0" fontId="5" fillId="2" borderId="0" xfId="0" applyFont="1" applyFill="1" applyAlignment="1">
      <alignment horizontal="center" vertical="top" wrapText="1"/>
    </xf>
    <xf numFmtId="0" fontId="5" fillId="2" borderId="0" xfId="0" applyFont="1" applyFill="1" applyAlignment="1">
      <alignment horizontal="left" vertical="top" wrapText="1"/>
    </xf>
    <xf numFmtId="4" fontId="7" fillId="4" borderId="1" xfId="0" applyNumberFormat="1" applyFont="1" applyFill="1" applyBorder="1" applyAlignment="1">
      <alignment horizontal="right" vertical="top" wrapText="1"/>
    </xf>
    <xf numFmtId="0" fontId="10" fillId="2" borderId="0" xfId="0" applyFont="1" applyFill="1" applyAlignment="1">
      <alignment horizontal="left" vertical="top"/>
    </xf>
    <xf numFmtId="4" fontId="8" fillId="0" borderId="1" xfId="0" applyNumberFormat="1" applyFont="1" applyBorder="1" applyAlignment="1">
      <alignment horizontal="right" vertical="top" wrapText="1"/>
    </xf>
    <xf numFmtId="0" fontId="8" fillId="5" borderId="1" xfId="0" applyFont="1" applyFill="1" applyBorder="1" applyAlignment="1">
      <alignment horizontal="center" vertical="top" wrapText="1"/>
    </xf>
    <xf numFmtId="0" fontId="9" fillId="0" borderId="1" xfId="0" applyFont="1" applyBorder="1" applyAlignment="1">
      <alignment horizontal="left" vertical="top" wrapText="1"/>
    </xf>
    <xf numFmtId="0" fontId="8" fillId="0" borderId="1" xfId="0" applyFont="1" applyBorder="1" applyAlignment="1">
      <alignment horizontal="center" vertical="top" wrapText="1"/>
    </xf>
    <xf numFmtId="0" fontId="9" fillId="3" borderId="1" xfId="0" applyFont="1" applyFill="1" applyBorder="1" applyAlignment="1">
      <alignment horizontal="left" vertical="top" wrapText="1"/>
    </xf>
    <xf numFmtId="0" fontId="11" fillId="2" borderId="0" xfId="0" applyFont="1" applyFill="1" applyAlignment="1">
      <alignment horizontal="left" vertical="top"/>
    </xf>
    <xf numFmtId="4" fontId="6" fillId="4" borderId="1" xfId="0" applyNumberFormat="1" applyFont="1" applyFill="1" applyBorder="1" applyAlignment="1">
      <alignment horizontal="right" vertical="top" wrapText="1"/>
    </xf>
    <xf numFmtId="0" fontId="8" fillId="0" borderId="1" xfId="0" applyFont="1" applyBorder="1" applyAlignment="1">
      <alignment horizontal="left" vertical="top" wrapText="1"/>
    </xf>
    <xf numFmtId="0" fontId="12" fillId="0" borderId="1" xfId="0" applyFont="1" applyBorder="1" applyAlignment="1">
      <alignment horizontal="center" vertical="top" wrapText="1"/>
    </xf>
    <xf numFmtId="0" fontId="12" fillId="0" borderId="1" xfId="0" applyFont="1" applyBorder="1" applyAlignment="1">
      <alignment horizontal="left" vertical="top" wrapText="1"/>
    </xf>
    <xf numFmtId="0" fontId="17" fillId="2" borderId="0" xfId="0" applyFont="1" applyFill="1"/>
    <xf numFmtId="4" fontId="19" fillId="5" borderId="1" xfId="0" applyNumberFormat="1" applyFont="1" applyFill="1" applyBorder="1" applyAlignment="1">
      <alignment horizontal="right" vertical="top" wrapText="1"/>
    </xf>
    <xf numFmtId="0" fontId="17" fillId="0" borderId="0" xfId="0" applyFont="1"/>
    <xf numFmtId="0" fontId="20" fillId="2" borderId="0" xfId="0" applyFont="1" applyFill="1" applyAlignment="1">
      <alignment horizontal="right"/>
    </xf>
    <xf numFmtId="10" fontId="20" fillId="2" borderId="7" xfId="0" applyNumberFormat="1" applyFont="1" applyFill="1" applyBorder="1" applyAlignment="1">
      <alignment horizontal="center"/>
    </xf>
    <xf numFmtId="49" fontId="5" fillId="2" borderId="0" xfId="0" applyNumberFormat="1" applyFont="1" applyFill="1" applyAlignment="1">
      <alignment horizontal="center" vertical="top" wrapText="1"/>
    </xf>
    <xf numFmtId="49" fontId="10" fillId="2" borderId="0" xfId="0" applyNumberFormat="1" applyFont="1" applyFill="1" applyAlignment="1">
      <alignment horizontal="left" vertical="top"/>
    </xf>
    <xf numFmtId="49" fontId="11" fillId="2" borderId="0" xfId="0" applyNumberFormat="1" applyFont="1" applyFill="1" applyAlignment="1">
      <alignment horizontal="left" vertical="top"/>
    </xf>
    <xf numFmtId="49" fontId="7" fillId="4" borderId="1" xfId="0" applyNumberFormat="1" applyFont="1" applyFill="1" applyBorder="1" applyAlignment="1">
      <alignment horizontal="center" vertical="top" wrapText="1"/>
    </xf>
    <xf numFmtId="49" fontId="8" fillId="3" borderId="1" xfId="0" applyNumberFormat="1" applyFont="1" applyFill="1" applyBorder="1" applyAlignment="1">
      <alignment horizontal="center" vertical="top" wrapText="1"/>
    </xf>
    <xf numFmtId="49" fontId="8" fillId="0" borderId="1" xfId="0" applyNumberFormat="1" applyFont="1" applyBorder="1" applyAlignment="1">
      <alignment horizontal="center" vertical="top" wrapText="1"/>
    </xf>
    <xf numFmtId="49" fontId="14" fillId="0" borderId="1" xfId="0" applyNumberFormat="1" applyFont="1" applyBorder="1" applyAlignment="1">
      <alignment horizontal="center" vertical="top" wrapText="1"/>
    </xf>
    <xf numFmtId="49" fontId="15" fillId="5" borderId="1" xfId="0" applyNumberFormat="1" applyFont="1" applyFill="1" applyBorder="1" applyAlignment="1">
      <alignment horizontal="center" vertical="top" wrapText="1"/>
    </xf>
    <xf numFmtId="49" fontId="0" fillId="0" borderId="0" xfId="0" applyNumberFormat="1" applyAlignment="1">
      <alignment horizontal="center"/>
    </xf>
    <xf numFmtId="0" fontId="8" fillId="0" borderId="8" xfId="0" applyFont="1" applyBorder="1" applyAlignment="1">
      <alignment horizontal="left" vertical="top" wrapText="1"/>
    </xf>
    <xf numFmtId="49" fontId="8" fillId="0" borderId="9" xfId="0" applyNumberFormat="1" applyFont="1" applyBorder="1" applyAlignment="1">
      <alignment horizontal="center" vertical="top" wrapText="1"/>
    </xf>
    <xf numFmtId="49" fontId="7" fillId="4" borderId="10" xfId="0" applyNumberFormat="1" applyFont="1" applyFill="1" applyBorder="1" applyAlignment="1">
      <alignment horizontal="center" vertical="top" wrapText="1"/>
    </xf>
    <xf numFmtId="0" fontId="12" fillId="0" borderId="0" xfId="0" applyFont="1"/>
    <xf numFmtId="164" fontId="23" fillId="4" borderId="2" xfId="0" applyNumberFormat="1" applyFont="1" applyFill="1" applyBorder="1" applyAlignment="1">
      <alignment horizontal="center" vertical="top" wrapText="1"/>
    </xf>
    <xf numFmtId="0" fontId="7" fillId="0" borderId="0" xfId="0" applyFont="1" applyAlignment="1">
      <alignment horizontal="center" vertical="top" wrapText="1"/>
    </xf>
    <xf numFmtId="49" fontId="7" fillId="0" borderId="0" xfId="0" applyNumberFormat="1" applyFont="1" applyAlignment="1">
      <alignment horizontal="center" vertical="top" wrapText="1"/>
    </xf>
    <xf numFmtId="0" fontId="7" fillId="0" borderId="0" xfId="0" applyFont="1" applyAlignment="1">
      <alignment horizontal="left" vertical="top" wrapText="1"/>
    </xf>
    <xf numFmtId="0" fontId="7" fillId="0" borderId="0" xfId="0" applyFont="1" applyAlignment="1">
      <alignment horizontal="right" vertical="top" wrapText="1"/>
    </xf>
    <xf numFmtId="0" fontId="18" fillId="0" borderId="0" xfId="0" applyFont="1" applyAlignment="1">
      <alignment horizontal="left" vertical="top" wrapText="1"/>
    </xf>
    <xf numFmtId="4" fontId="7" fillId="0" borderId="0" xfId="0" applyNumberFormat="1" applyFont="1" applyAlignment="1">
      <alignment horizontal="right" vertical="top" wrapText="1"/>
    </xf>
    <xf numFmtId="10" fontId="7" fillId="0" borderId="0" xfId="0" applyNumberFormat="1" applyFont="1" applyAlignment="1">
      <alignment horizontal="right" vertical="top" wrapText="1"/>
    </xf>
    <xf numFmtId="0" fontId="8" fillId="0" borderId="0" xfId="0" applyFont="1" applyAlignment="1">
      <alignment horizontal="right" vertical="top" wrapText="1"/>
    </xf>
    <xf numFmtId="0" fontId="8" fillId="0" borderId="0" xfId="0" applyFont="1" applyAlignment="1">
      <alignment horizontal="left" vertical="top" wrapText="1"/>
    </xf>
    <xf numFmtId="0" fontId="8" fillId="0" borderId="0" xfId="0" applyFont="1" applyAlignment="1">
      <alignment horizontal="right" wrapText="1"/>
    </xf>
    <xf numFmtId="0" fontId="8" fillId="0" borderId="0" xfId="0" applyFont="1" applyAlignment="1">
      <alignment horizontal="center" wrapText="1"/>
    </xf>
    <xf numFmtId="0" fontId="8" fillId="0" borderId="0" xfId="0" applyFont="1" applyAlignment="1">
      <alignment horizontal="center" vertical="top" wrapText="1"/>
    </xf>
    <xf numFmtId="0" fontId="22" fillId="2" borderId="11" xfId="0" applyFont="1" applyFill="1" applyBorder="1"/>
    <xf numFmtId="0" fontId="22" fillId="2" borderId="12" xfId="0" applyFont="1" applyFill="1" applyBorder="1"/>
    <xf numFmtId="0" fontId="22" fillId="2" borderId="13" xfId="0" applyFont="1" applyFill="1" applyBorder="1"/>
    <xf numFmtId="0" fontId="9" fillId="3" borderId="0" xfId="0" applyFont="1" applyFill="1" applyAlignment="1">
      <alignment horizontal="center" vertical="top" wrapText="1"/>
    </xf>
    <xf numFmtId="165" fontId="6" fillId="0" borderId="0" xfId="0" applyNumberFormat="1" applyFont="1" applyAlignment="1">
      <alignment horizontal="center" vertical="top" wrapText="1"/>
    </xf>
    <xf numFmtId="4" fontId="6" fillId="3" borderId="14" xfId="0" applyNumberFormat="1" applyFont="1" applyFill="1" applyBorder="1" applyAlignment="1">
      <alignment horizontal="right" vertical="top" wrapText="1"/>
    </xf>
    <xf numFmtId="4" fontId="6" fillId="3" borderId="15" xfId="0" applyNumberFormat="1" applyFont="1" applyFill="1" applyBorder="1" applyAlignment="1">
      <alignment horizontal="right" vertical="top" wrapText="1"/>
    </xf>
    <xf numFmtId="10" fontId="6" fillId="3" borderId="16" xfId="0" applyNumberFormat="1" applyFont="1" applyFill="1" applyBorder="1" applyAlignment="1">
      <alignment horizontal="right" vertical="top" wrapText="1"/>
    </xf>
    <xf numFmtId="10" fontId="6" fillId="3" borderId="17" xfId="0" applyNumberFormat="1" applyFont="1" applyFill="1" applyBorder="1" applyAlignment="1">
      <alignment horizontal="right" vertical="top" wrapText="1"/>
    </xf>
    <xf numFmtId="4" fontId="6" fillId="3" borderId="16" xfId="0" applyNumberFormat="1" applyFont="1" applyFill="1" applyBorder="1" applyAlignment="1">
      <alignment horizontal="right" vertical="top" wrapText="1"/>
    </xf>
    <xf numFmtId="4" fontId="6" fillId="3" borderId="17" xfId="0" applyNumberFormat="1" applyFont="1" applyFill="1" applyBorder="1" applyAlignment="1">
      <alignment horizontal="right" vertical="top" wrapText="1"/>
    </xf>
    <xf numFmtId="166" fontId="0" fillId="0" borderId="0" xfId="3" applyNumberFormat="1" applyFont="1"/>
    <xf numFmtId="10" fontId="6" fillId="3" borderId="18" xfId="0" applyNumberFormat="1" applyFont="1" applyFill="1" applyBorder="1" applyAlignment="1">
      <alignment horizontal="right" vertical="top" wrapText="1"/>
    </xf>
    <xf numFmtId="10" fontId="6" fillId="3" borderId="19" xfId="0" applyNumberFormat="1" applyFont="1" applyFill="1" applyBorder="1" applyAlignment="1">
      <alignment horizontal="right" vertical="top" wrapText="1"/>
    </xf>
    <xf numFmtId="4" fontId="0" fillId="0" borderId="0" xfId="0" applyNumberFormat="1"/>
    <xf numFmtId="4" fontId="24" fillId="0" borderId="0" xfId="0" applyNumberFormat="1" applyFont="1" applyAlignment="1">
      <alignment horizontal="right" vertical="top" wrapText="1"/>
    </xf>
    <xf numFmtId="0" fontId="7" fillId="0" borderId="0" xfId="0" applyFont="1" applyAlignment="1">
      <alignment horizontal="center" vertical="center" wrapText="1"/>
    </xf>
    <xf numFmtId="4" fontId="25" fillId="0" borderId="0" xfId="0" applyNumberFormat="1" applyFont="1" applyAlignment="1">
      <alignment horizontal="right" vertical="top" wrapText="1"/>
    </xf>
    <xf numFmtId="4" fontId="8" fillId="0" borderId="20" xfId="0" applyNumberFormat="1" applyFont="1" applyBorder="1" applyAlignment="1">
      <alignment horizontal="right" vertical="top" wrapText="1"/>
    </xf>
    <xf numFmtId="4" fontId="7" fillId="0" borderId="21" xfId="0" applyNumberFormat="1" applyFont="1" applyBorder="1" applyAlignment="1">
      <alignment horizontal="right" vertical="top" wrapText="1"/>
    </xf>
    <xf numFmtId="166" fontId="0" fillId="0" borderId="0" xfId="0" applyNumberFormat="1"/>
    <xf numFmtId="10" fontId="8" fillId="0" borderId="22" xfId="0" applyNumberFormat="1" applyFont="1" applyBorder="1" applyAlignment="1">
      <alignment horizontal="right" vertical="top" wrapText="1"/>
    </xf>
    <xf numFmtId="10" fontId="8" fillId="0" borderId="23" xfId="0" applyNumberFormat="1" applyFont="1" applyBorder="1" applyAlignment="1">
      <alignment horizontal="right" vertical="top" wrapText="1"/>
    </xf>
    <xf numFmtId="9" fontId="7" fillId="0" borderId="5" xfId="3" applyFont="1" applyFill="1" applyBorder="1" applyAlignment="1">
      <alignment horizontal="right" vertical="top" wrapText="1"/>
    </xf>
    <xf numFmtId="4" fontId="8" fillId="0" borderId="24" xfId="0" applyNumberFormat="1" applyFont="1" applyBorder="1" applyAlignment="1">
      <alignment horizontal="right" vertical="top" wrapText="1"/>
    </xf>
    <xf numFmtId="4" fontId="8" fillId="0" borderId="3" xfId="0" applyNumberFormat="1" applyFont="1" applyBorder="1" applyAlignment="1">
      <alignment horizontal="right" vertical="top" wrapText="1"/>
    </xf>
    <xf numFmtId="4" fontId="8" fillId="0" borderId="25" xfId="0" applyNumberFormat="1" applyFont="1" applyBorder="1" applyAlignment="1">
      <alignment horizontal="right" vertical="top" wrapText="1"/>
    </xf>
    <xf numFmtId="4" fontId="7" fillId="0" borderId="3" xfId="0" applyNumberFormat="1" applyFont="1" applyBorder="1" applyAlignment="1">
      <alignment horizontal="right" vertical="top" wrapText="1"/>
    </xf>
    <xf numFmtId="4" fontId="7" fillId="0" borderId="6" xfId="0" applyNumberFormat="1" applyFont="1" applyBorder="1" applyAlignment="1">
      <alignment horizontal="right" vertical="top" wrapText="1"/>
    </xf>
    <xf numFmtId="10" fontId="8" fillId="0" borderId="29" xfId="0" applyNumberFormat="1" applyFont="1" applyBorder="1" applyAlignment="1">
      <alignment horizontal="right" vertical="top" wrapText="1"/>
    </xf>
    <xf numFmtId="10" fontId="8" fillId="0" borderId="30" xfId="0" applyNumberFormat="1" applyFont="1" applyBorder="1" applyAlignment="1">
      <alignment horizontal="right" vertical="top" wrapText="1"/>
    </xf>
    <xf numFmtId="9" fontId="7" fillId="0" borderId="30" xfId="3" applyFont="1" applyFill="1" applyBorder="1" applyAlignment="1">
      <alignment horizontal="right" vertical="top" wrapText="1"/>
    </xf>
    <xf numFmtId="0" fontId="5" fillId="3" borderId="7" xfId="0" applyFont="1" applyFill="1" applyBorder="1" applyAlignment="1">
      <alignment horizontal="right" vertical="top" wrapText="1"/>
    </xf>
    <xf numFmtId="0" fontId="5" fillId="3" borderId="7" xfId="0" applyFont="1" applyFill="1" applyBorder="1" applyAlignment="1">
      <alignment horizontal="center" vertical="top" wrapText="1"/>
    </xf>
    <xf numFmtId="0" fontId="5" fillId="3" borderId="35" xfId="0" applyFont="1" applyFill="1" applyBorder="1" applyAlignment="1">
      <alignment horizontal="center" vertical="top" wrapText="1"/>
    </xf>
    <xf numFmtId="0" fontId="0" fillId="0" borderId="37" xfId="0" applyBorder="1"/>
    <xf numFmtId="0" fontId="10" fillId="2" borderId="36" xfId="0" applyFont="1" applyFill="1" applyBorder="1" applyAlignment="1">
      <alignment horizontal="left" vertical="top"/>
    </xf>
    <xf numFmtId="0" fontId="0" fillId="0" borderId="38" xfId="0" applyBorder="1"/>
    <xf numFmtId="0" fontId="0" fillId="0" borderId="39" xfId="0" applyBorder="1"/>
    <xf numFmtId="0" fontId="10" fillId="2" borderId="39" xfId="0" applyFont="1" applyFill="1" applyBorder="1" applyAlignment="1">
      <alignment horizontal="left" vertical="top"/>
    </xf>
    <xf numFmtId="0" fontId="6" fillId="3" borderId="42" xfId="0" applyFont="1" applyFill="1" applyBorder="1" applyAlignment="1">
      <alignment horizontal="left" vertical="top" wrapText="1"/>
    </xf>
    <xf numFmtId="0" fontId="12" fillId="0" borderId="0" xfId="8"/>
    <xf numFmtId="0" fontId="27" fillId="0" borderId="0" xfId="8" applyFont="1"/>
    <xf numFmtId="0" fontId="27" fillId="0" borderId="0" xfId="8" applyFont="1" applyAlignment="1">
      <alignment vertical="top"/>
    </xf>
    <xf numFmtId="0" fontId="12" fillId="2" borderId="0" xfId="8" applyFill="1"/>
    <xf numFmtId="0" fontId="20" fillId="0" borderId="0" xfId="9" applyFont="1" applyAlignment="1">
      <alignment horizontal="left" vertical="top"/>
    </xf>
    <xf numFmtId="10" fontId="28" fillId="0" borderId="2" xfId="8" applyNumberFormat="1" applyFont="1" applyBorder="1" applyAlignment="1">
      <alignment horizontal="center"/>
    </xf>
    <xf numFmtId="0" fontId="20" fillId="0" borderId="2" xfId="8" applyFont="1" applyBorder="1" applyAlignment="1">
      <alignment horizontal="center" vertical="center" wrapText="1"/>
    </xf>
    <xf numFmtId="0" fontId="20" fillId="0" borderId="2" xfId="8" applyFont="1" applyBorder="1" applyAlignment="1">
      <alignment horizontal="center"/>
    </xf>
    <xf numFmtId="0" fontId="29" fillId="2" borderId="0" xfId="8" applyFont="1" applyFill="1" applyAlignment="1">
      <alignment horizontal="center" vertical="top"/>
    </xf>
    <xf numFmtId="0" fontId="12" fillId="2" borderId="0" xfId="8" applyFill="1" applyAlignment="1">
      <alignment horizontal="center" vertical="top"/>
    </xf>
    <xf numFmtId="0" fontId="12" fillId="0" borderId="0" xfId="8" applyProtection="1">
      <protection locked="0"/>
    </xf>
    <xf numFmtId="0" fontId="33" fillId="2" borderId="2" xfId="8" applyFont="1" applyFill="1" applyBorder="1" applyAlignment="1">
      <alignment horizontal="center" vertical="center"/>
    </xf>
    <xf numFmtId="0" fontId="34" fillId="0" borderId="0" xfId="8" applyFont="1" applyAlignment="1">
      <alignment wrapText="1"/>
    </xf>
    <xf numFmtId="4" fontId="13" fillId="0" borderId="0" xfId="8" applyNumberFormat="1" applyFont="1" applyAlignment="1">
      <alignment horizontal="center" vertical="center" wrapText="1"/>
    </xf>
    <xf numFmtId="10" fontId="36" fillId="0" borderId="0" xfId="8" applyNumberFormat="1" applyFont="1" applyAlignment="1">
      <alignment horizontal="center" vertical="center"/>
    </xf>
    <xf numFmtId="0" fontId="36" fillId="0" borderId="0" xfId="8" applyFont="1" applyAlignment="1">
      <alignment horizontal="center" vertical="center" wrapText="1"/>
    </xf>
    <xf numFmtId="0" fontId="37" fillId="0" borderId="0" xfId="8" applyFont="1" applyAlignment="1">
      <alignment vertical="top" wrapText="1"/>
    </xf>
    <xf numFmtId="10" fontId="27" fillId="0" borderId="2" xfId="8" applyNumberFormat="1" applyFont="1" applyBorder="1" applyAlignment="1">
      <alignment horizontal="center" vertical="center"/>
    </xf>
    <xf numFmtId="4" fontId="13" fillId="0" borderId="2" xfId="8" applyNumberFormat="1" applyFont="1" applyBorder="1" applyAlignment="1">
      <alignment horizontal="center" vertical="center" wrapText="1"/>
    </xf>
    <xf numFmtId="0" fontId="27" fillId="0" borderId="2" xfId="8" applyFont="1" applyBorder="1" applyAlignment="1">
      <alignment horizontal="center" vertical="center" wrapText="1"/>
    </xf>
    <xf numFmtId="10" fontId="27" fillId="0" borderId="2" xfId="8" applyNumberFormat="1" applyFont="1" applyBorder="1" applyAlignment="1">
      <alignment horizontal="center" vertical="center" wrapText="1"/>
    </xf>
    <xf numFmtId="4" fontId="13" fillId="0" borderId="2" xfId="8" applyNumberFormat="1" applyFont="1" applyBorder="1" applyAlignment="1">
      <alignment horizontal="center" vertical="center"/>
    </xf>
    <xf numFmtId="0" fontId="27" fillId="0" borderId="2" xfId="8" applyFont="1" applyBorder="1" applyAlignment="1">
      <alignment horizontal="center" vertical="center"/>
    </xf>
    <xf numFmtId="10" fontId="27" fillId="6" borderId="2" xfId="8" applyNumberFormat="1" applyFont="1" applyFill="1" applyBorder="1" applyAlignment="1" applyProtection="1">
      <alignment horizontal="center" vertical="center"/>
      <protection locked="0"/>
    </xf>
    <xf numFmtId="0" fontId="20" fillId="2" borderId="0" xfId="8" applyFont="1" applyFill="1"/>
    <xf numFmtId="167" fontId="12" fillId="0" borderId="0" xfId="8" applyNumberFormat="1"/>
    <xf numFmtId="0" fontId="20" fillId="0" borderId="0" xfId="8" applyFont="1" applyAlignment="1">
      <alignment vertical="center"/>
    </xf>
    <xf numFmtId="0" fontId="13" fillId="0" borderId="0" xfId="8" applyFont="1" applyAlignment="1">
      <alignment vertical="center"/>
    </xf>
    <xf numFmtId="0" fontId="12" fillId="0" borderId="0" xfId="8" applyAlignment="1">
      <alignment vertical="center"/>
    </xf>
    <xf numFmtId="49" fontId="19" fillId="0" borderId="0" xfId="8" applyNumberFormat="1" applyFont="1" applyProtection="1">
      <protection locked="0"/>
    </xf>
    <xf numFmtId="49" fontId="12" fillId="0" borderId="0" xfId="8" applyNumberFormat="1" applyAlignment="1" applyProtection="1">
      <alignment horizontal="left" vertical="top" wrapText="1"/>
      <protection locked="0"/>
    </xf>
    <xf numFmtId="4" fontId="12" fillId="0" borderId="0" xfId="0" applyNumberFormat="1" applyFont="1"/>
    <xf numFmtId="0" fontId="0" fillId="0" borderId="40" xfId="0" applyBorder="1"/>
    <xf numFmtId="49" fontId="26" fillId="0" borderId="42" xfId="0" applyNumberFormat="1" applyFont="1" applyBorder="1" applyAlignment="1" applyProtection="1">
      <alignment horizontal="center" vertical="center" wrapText="1"/>
      <protection locked="0"/>
    </xf>
    <xf numFmtId="49" fontId="26" fillId="0" borderId="46" xfId="0" applyNumberFormat="1" applyFont="1" applyBorder="1" applyAlignment="1" applyProtection="1">
      <alignment horizontal="center" vertical="center" wrapText="1"/>
      <protection locked="0"/>
    </xf>
    <xf numFmtId="4" fontId="8" fillId="0" borderId="48" xfId="0" applyNumberFormat="1" applyFont="1" applyBorder="1" applyAlignment="1">
      <alignment horizontal="right" vertical="top" wrapText="1"/>
    </xf>
    <xf numFmtId="0" fontId="5" fillId="2" borderId="0" xfId="0" applyFont="1" applyFill="1" applyAlignment="1">
      <alignment vertical="top" wrapText="1"/>
    </xf>
    <xf numFmtId="4" fontId="12" fillId="0" borderId="1" xfId="0" applyNumberFormat="1" applyFont="1" applyBorder="1" applyAlignment="1">
      <alignment horizontal="right" vertical="top" wrapText="1"/>
    </xf>
    <xf numFmtId="0" fontId="5" fillId="3" borderId="0" xfId="0" applyFont="1" applyFill="1" applyAlignment="1">
      <alignment horizontal="left" vertical="top" wrapText="1"/>
    </xf>
    <xf numFmtId="0" fontId="5" fillId="3" borderId="33" xfId="0" applyFont="1" applyFill="1" applyBorder="1" applyAlignment="1">
      <alignment horizontal="right" vertical="top" wrapText="1"/>
    </xf>
    <xf numFmtId="10" fontId="8" fillId="0" borderId="49" xfId="0" applyNumberFormat="1" applyFont="1" applyBorder="1" applyAlignment="1">
      <alignment horizontal="right" vertical="top" wrapText="1"/>
    </xf>
    <xf numFmtId="10" fontId="8" fillId="0" borderId="43" xfId="0" applyNumberFormat="1" applyFont="1" applyBorder="1" applyAlignment="1">
      <alignment horizontal="right" vertical="top" wrapText="1"/>
    </xf>
    <xf numFmtId="0" fontId="7" fillId="4" borderId="10" xfId="0" applyFont="1" applyFill="1" applyBorder="1" applyAlignment="1">
      <alignment horizontal="left" vertical="top" wrapText="1"/>
    </xf>
    <xf numFmtId="49" fontId="14" fillId="0" borderId="50" xfId="0" applyNumberFormat="1" applyFont="1" applyBorder="1" applyAlignment="1">
      <alignment horizontal="center" vertical="top" wrapText="1"/>
    </xf>
    <xf numFmtId="0" fontId="8" fillId="0" borderId="8" xfId="0" applyFont="1" applyBorder="1" applyAlignment="1">
      <alignment horizontal="center" vertical="top" wrapText="1"/>
    </xf>
    <xf numFmtId="4" fontId="9" fillId="0" borderId="1" xfId="0" applyNumberFormat="1" applyFont="1" applyBorder="1" applyAlignment="1">
      <alignment horizontal="right" vertical="top" wrapText="1"/>
    </xf>
    <xf numFmtId="4" fontId="8" fillId="5" borderId="1" xfId="0" applyNumberFormat="1" applyFont="1" applyFill="1" applyBorder="1" applyAlignment="1">
      <alignment horizontal="right" vertical="top" wrapText="1"/>
    </xf>
    <xf numFmtId="4" fontId="18" fillId="4" borderId="1" xfId="0" applyNumberFormat="1" applyFont="1" applyFill="1" applyBorder="1" applyAlignment="1">
      <alignment horizontal="left" vertical="top" wrapText="1"/>
    </xf>
    <xf numFmtId="4" fontId="7" fillId="4" borderId="1" xfId="0" applyNumberFormat="1" applyFont="1" applyFill="1" applyBorder="1" applyAlignment="1">
      <alignment horizontal="left" vertical="top" wrapText="1"/>
    </xf>
    <xf numFmtId="0" fontId="38" fillId="0" borderId="0" xfId="0" applyFont="1" applyAlignment="1">
      <alignment vertical="center" wrapText="1"/>
    </xf>
    <xf numFmtId="0" fontId="9" fillId="0" borderId="10" xfId="0" applyFont="1" applyBorder="1" applyAlignment="1">
      <alignment horizontal="left" vertical="top" wrapText="1"/>
    </xf>
    <xf numFmtId="0" fontId="21" fillId="0" borderId="0" xfId="0" applyFont="1" applyAlignment="1">
      <alignment horizontal="center"/>
    </xf>
    <xf numFmtId="0" fontId="5" fillId="3" borderId="51" xfId="0" applyFont="1" applyFill="1" applyBorder="1" applyAlignment="1">
      <alignment horizontal="center" vertical="top" wrapText="1"/>
    </xf>
    <xf numFmtId="49" fontId="5" fillId="3" borderId="52" xfId="0" applyNumberFormat="1" applyFont="1" applyFill="1" applyBorder="1" applyAlignment="1">
      <alignment horizontal="center" vertical="top" wrapText="1"/>
    </xf>
    <xf numFmtId="0" fontId="5" fillId="3" borderId="52" xfId="0" applyFont="1" applyFill="1" applyBorder="1" applyAlignment="1">
      <alignment horizontal="left" vertical="top" wrapText="1"/>
    </xf>
    <xf numFmtId="0" fontId="5" fillId="3" borderId="52" xfId="0" applyFont="1" applyFill="1" applyBorder="1" applyAlignment="1">
      <alignment horizontal="center" vertical="top" wrapText="1"/>
    </xf>
    <xf numFmtId="0" fontId="5" fillId="3" borderId="52" xfId="0" applyFont="1" applyFill="1" applyBorder="1" applyAlignment="1">
      <alignment horizontal="right" vertical="top" wrapText="1"/>
    </xf>
    <xf numFmtId="0" fontId="13" fillId="3" borderId="52" xfId="0" applyFont="1" applyFill="1" applyBorder="1" applyAlignment="1">
      <alignment horizontal="right" vertical="top" wrapText="1"/>
    </xf>
    <xf numFmtId="0" fontId="5" fillId="3" borderId="53" xfId="0" applyFont="1" applyFill="1" applyBorder="1" applyAlignment="1">
      <alignment horizontal="right" vertical="top" wrapText="1"/>
    </xf>
    <xf numFmtId="0" fontId="7" fillId="4" borderId="54" xfId="0" applyFont="1" applyFill="1" applyBorder="1" applyAlignment="1">
      <alignment horizontal="center" vertical="top" wrapText="1"/>
    </xf>
    <xf numFmtId="10" fontId="7" fillId="4" borderId="55" xfId="0" applyNumberFormat="1" applyFont="1" applyFill="1" applyBorder="1" applyAlignment="1">
      <alignment horizontal="right" vertical="top" wrapText="1"/>
    </xf>
    <xf numFmtId="0" fontId="8" fillId="3" borderId="54" xfId="0" applyFont="1" applyFill="1" applyBorder="1" applyAlignment="1">
      <alignment horizontal="center" vertical="top" wrapText="1"/>
    </xf>
    <xf numFmtId="10" fontId="14" fillId="0" borderId="55" xfId="0" applyNumberFormat="1" applyFont="1" applyBorder="1" applyAlignment="1">
      <alignment horizontal="right" vertical="top" wrapText="1"/>
    </xf>
    <xf numFmtId="0" fontId="8" fillId="0" borderId="54" xfId="0" applyFont="1" applyBorder="1" applyAlignment="1">
      <alignment horizontal="center" vertical="top" wrapText="1"/>
    </xf>
    <xf numFmtId="0" fontId="14" fillId="0" borderId="54" xfId="0" applyFont="1" applyBorder="1" applyAlignment="1">
      <alignment horizontal="center" vertical="top" wrapText="1"/>
    </xf>
    <xf numFmtId="0" fontId="15" fillId="5" borderId="54" xfId="0" applyFont="1" applyFill="1" applyBorder="1" applyAlignment="1">
      <alignment horizontal="center" vertical="top" wrapText="1"/>
    </xf>
    <xf numFmtId="0" fontId="8" fillId="0" borderId="56" xfId="0" applyFont="1" applyBorder="1" applyAlignment="1">
      <alignment horizontal="center" vertical="top" wrapText="1"/>
    </xf>
    <xf numFmtId="49" fontId="8" fillId="3" borderId="57" xfId="0" applyNumberFormat="1" applyFont="1" applyFill="1" applyBorder="1" applyAlignment="1">
      <alignment horizontal="center" vertical="top" wrapText="1"/>
    </xf>
    <xf numFmtId="0" fontId="8" fillId="3" borderId="57" xfId="0" applyFont="1" applyFill="1" applyBorder="1" applyAlignment="1">
      <alignment horizontal="left" vertical="top" wrapText="1"/>
    </xf>
    <xf numFmtId="0" fontId="8" fillId="3" borderId="57" xfId="0" applyFont="1" applyFill="1" applyBorder="1" applyAlignment="1">
      <alignment horizontal="center" vertical="top" wrapText="1"/>
    </xf>
    <xf numFmtId="4" fontId="8" fillId="0" borderId="57" xfId="0" applyNumberFormat="1" applyFont="1" applyBorder="1" applyAlignment="1">
      <alignment horizontal="right" vertical="top" wrapText="1"/>
    </xf>
    <xf numFmtId="4" fontId="12" fillId="0" borderId="57" xfId="0" applyNumberFormat="1" applyFont="1" applyBorder="1" applyAlignment="1">
      <alignment horizontal="right" vertical="top" wrapText="1"/>
    </xf>
    <xf numFmtId="10" fontId="14" fillId="0" borderId="58" xfId="0" applyNumberFormat="1" applyFont="1" applyBorder="1" applyAlignment="1">
      <alignment horizontal="right" vertical="top" wrapText="1"/>
    </xf>
    <xf numFmtId="0" fontId="12" fillId="0" borderId="0" xfId="8" applyAlignment="1">
      <alignment horizontal="center"/>
    </xf>
    <xf numFmtId="49" fontId="12" fillId="0" borderId="0" xfId="8" applyNumberFormat="1" applyAlignment="1" applyProtection="1">
      <alignment horizontal="left" vertical="top" wrapText="1"/>
      <protection locked="0"/>
    </xf>
    <xf numFmtId="0" fontId="12" fillId="0" borderId="2" xfId="8" applyBorder="1" applyAlignment="1">
      <alignment horizontal="center" vertical="center" wrapText="1"/>
    </xf>
    <xf numFmtId="0" fontId="32" fillId="2" borderId="0" xfId="8" applyFont="1" applyFill="1" applyAlignment="1">
      <alignment horizontal="left" vertical="center" indent="1"/>
    </xf>
    <xf numFmtId="0" fontId="30" fillId="2" borderId="0" xfId="10" applyFont="1" applyFill="1" applyAlignment="1">
      <alignment horizontal="center" vertical="top"/>
    </xf>
    <xf numFmtId="49" fontId="12" fillId="0" borderId="4" xfId="8" applyNumberFormat="1" applyBorder="1" applyAlignment="1" applyProtection="1">
      <alignment horizontal="left" vertical="top" wrapText="1"/>
      <protection locked="0"/>
    </xf>
    <xf numFmtId="49" fontId="12" fillId="0" borderId="45" xfId="8" applyNumberFormat="1" applyBorder="1" applyAlignment="1" applyProtection="1">
      <alignment horizontal="left" vertical="top" wrapText="1"/>
      <protection locked="0"/>
    </xf>
    <xf numFmtId="49" fontId="12" fillId="0" borderId="44" xfId="8" applyNumberFormat="1" applyBorder="1" applyAlignment="1" applyProtection="1">
      <alignment horizontal="left" vertical="top" wrapText="1"/>
      <protection locked="0"/>
    </xf>
    <xf numFmtId="0" fontId="12" fillId="2" borderId="0" xfId="8" applyFill="1" applyAlignment="1">
      <alignment horizontal="center" vertical="center"/>
    </xf>
    <xf numFmtId="0" fontId="30" fillId="2" borderId="0" xfId="10" applyFont="1" applyFill="1" applyAlignment="1">
      <alignment horizontal="right" vertical="center"/>
    </xf>
    <xf numFmtId="0" fontId="31" fillId="2" borderId="0" xfId="10" applyFont="1" applyFill="1" applyAlignment="1">
      <alignment horizontal="center"/>
    </xf>
    <xf numFmtId="0" fontId="30" fillId="2" borderId="0" xfId="10" quotePrefix="1" applyFont="1" applyFill="1" applyAlignment="1">
      <alignment horizontal="left" vertical="center"/>
    </xf>
    <xf numFmtId="0" fontId="30" fillId="2" borderId="0" xfId="10" applyFont="1" applyFill="1" applyAlignment="1">
      <alignment horizontal="left" vertical="center"/>
    </xf>
    <xf numFmtId="0" fontId="37" fillId="0" borderId="0" xfId="8" applyFont="1" applyAlignment="1">
      <alignment horizontal="center" vertical="top" wrapText="1"/>
    </xf>
    <xf numFmtId="0" fontId="12" fillId="0" borderId="2" xfId="8" applyBorder="1" applyAlignment="1">
      <alignment horizontal="left" vertical="center" wrapText="1"/>
    </xf>
    <xf numFmtId="0" fontId="12" fillId="0" borderId="2" xfId="8" applyBorder="1" applyAlignment="1">
      <alignment horizontal="left" vertical="center"/>
    </xf>
    <xf numFmtId="0" fontId="36" fillId="0" borderId="0" xfId="8" applyFont="1" applyAlignment="1">
      <alignment horizontal="left" vertical="center" wrapText="1"/>
    </xf>
    <xf numFmtId="2" fontId="35" fillId="0" borderId="43" xfId="8" applyNumberFormat="1" applyFont="1" applyBorder="1" applyAlignment="1">
      <alignment horizontal="center" vertical="center"/>
    </xf>
    <xf numFmtId="0" fontId="10" fillId="0" borderId="2" xfId="8" applyFont="1" applyBorder="1" applyAlignment="1">
      <alignment horizontal="left"/>
    </xf>
    <xf numFmtId="10" fontId="10" fillId="6" borderId="2" xfId="8" applyNumberFormat="1" applyFont="1" applyFill="1" applyBorder="1" applyAlignment="1" applyProtection="1">
      <alignment horizontal="center"/>
      <protection locked="0"/>
    </xf>
    <xf numFmtId="0" fontId="13" fillId="0" borderId="2" xfId="8" applyFont="1" applyBorder="1" applyAlignment="1">
      <alignment horizontal="center" vertical="center"/>
    </xf>
    <xf numFmtId="4" fontId="13" fillId="0" borderId="2" xfId="8" applyNumberFormat="1" applyFont="1" applyBorder="1" applyAlignment="1">
      <alignment horizontal="center" vertical="center" wrapText="1"/>
    </xf>
    <xf numFmtId="0" fontId="10" fillId="0" borderId="2" xfId="8" applyFont="1" applyBorder="1" applyAlignment="1">
      <alignment horizontal="left" wrapText="1"/>
    </xf>
    <xf numFmtId="0" fontId="10" fillId="0" borderId="4" xfId="11" applyNumberFormat="1" applyFont="1" applyFill="1" applyBorder="1" applyAlignment="1" applyProtection="1">
      <alignment horizontal="left" wrapText="1"/>
    </xf>
    <xf numFmtId="0" fontId="10" fillId="0" borderId="45" xfId="11" applyNumberFormat="1" applyFont="1" applyFill="1" applyBorder="1" applyAlignment="1" applyProtection="1">
      <alignment horizontal="left" wrapText="1"/>
    </xf>
    <xf numFmtId="0" fontId="10" fillId="0" borderId="44" xfId="11" applyNumberFormat="1" applyFont="1" applyFill="1" applyBorder="1" applyAlignment="1" applyProtection="1">
      <alignment horizontal="left" wrapText="1"/>
    </xf>
    <xf numFmtId="0" fontId="20" fillId="0" borderId="2" xfId="9" applyFont="1" applyBorder="1" applyAlignment="1">
      <alignment horizontal="left" vertical="top"/>
    </xf>
    <xf numFmtId="168" fontId="10" fillId="6" borderId="2" xfId="11" applyFont="1" applyFill="1" applyBorder="1" applyAlignment="1" applyProtection="1">
      <alignment horizontal="left"/>
      <protection locked="0"/>
    </xf>
    <xf numFmtId="0" fontId="12" fillId="0" borderId="2" xfId="8" applyBorder="1" applyAlignment="1">
      <alignment horizontal="center" vertical="top" wrapText="1"/>
    </xf>
    <xf numFmtId="0" fontId="23" fillId="4" borderId="2" xfId="0" applyFont="1" applyFill="1" applyBorder="1" applyAlignment="1">
      <alignment horizontal="center" vertical="top" wrapText="1"/>
    </xf>
    <xf numFmtId="0" fontId="5" fillId="2" borderId="0" xfId="0" applyFont="1" applyFill="1" applyAlignment="1">
      <alignment horizontal="left" vertical="top" wrapText="1"/>
    </xf>
    <xf numFmtId="0" fontId="5" fillId="2" borderId="0" xfId="0" applyFont="1" applyFill="1" applyAlignment="1">
      <alignment horizontal="center" wrapText="1"/>
    </xf>
    <xf numFmtId="0" fontId="0" fillId="2" borderId="0" xfId="0" applyFill="1"/>
    <xf numFmtId="0" fontId="9" fillId="0" borderId="0" xfId="0" applyFont="1" applyAlignment="1">
      <alignment horizontal="center"/>
    </xf>
    <xf numFmtId="0" fontId="6" fillId="3" borderId="0" xfId="0" applyFont="1" applyFill="1" applyAlignment="1">
      <alignment horizontal="right" vertical="top" wrapText="1"/>
    </xf>
    <xf numFmtId="0" fontId="0" fillId="0" borderId="0" xfId="0" applyAlignment="1">
      <alignment horizontal="center"/>
    </xf>
    <xf numFmtId="0" fontId="7" fillId="0" borderId="27"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47" xfId="0" applyFont="1" applyBorder="1" applyAlignment="1">
      <alignment horizontal="center" vertical="center" wrapText="1"/>
    </xf>
    <xf numFmtId="0" fontId="5" fillId="3" borderId="0" xfId="0" applyFont="1" applyFill="1" applyAlignment="1">
      <alignment horizontal="left" vertical="top" wrapText="1"/>
    </xf>
    <xf numFmtId="0" fontId="5" fillId="3" borderId="37" xfId="0" applyFont="1" applyFill="1" applyBorder="1" applyAlignment="1">
      <alignment horizontal="left" vertical="top" wrapText="1"/>
    </xf>
    <xf numFmtId="0" fontId="5" fillId="3" borderId="41" xfId="7" applyFont="1" applyFill="1" applyBorder="1" applyAlignment="1">
      <alignment horizontal="center" vertical="top" wrapText="1"/>
    </xf>
    <xf numFmtId="0" fontId="5" fillId="3" borderId="42" xfId="7" applyFont="1" applyFill="1" applyBorder="1" applyAlignment="1">
      <alignment horizontal="center" vertical="top" wrapText="1"/>
    </xf>
    <xf numFmtId="0" fontId="5" fillId="3" borderId="35" xfId="0" applyFont="1" applyFill="1" applyBorder="1" applyAlignment="1">
      <alignment horizontal="center" vertical="center" wrapText="1"/>
    </xf>
    <xf numFmtId="0" fontId="5" fillId="3" borderId="34" xfId="0" applyFont="1" applyFill="1" applyBorder="1" applyAlignment="1">
      <alignment horizontal="center" vertical="center" wrapText="1"/>
    </xf>
    <xf numFmtId="0" fontId="5" fillId="3" borderId="33" xfId="0" applyFont="1" applyFill="1" applyBorder="1" applyAlignment="1">
      <alignment horizontal="center" vertical="center" wrapText="1"/>
    </xf>
    <xf numFmtId="0" fontId="7" fillId="0" borderId="32"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25" xfId="0" applyFont="1" applyBorder="1" applyAlignment="1">
      <alignment horizontal="center" vertical="center" wrapText="1"/>
    </xf>
  </cellXfs>
  <cellStyles count="12">
    <cellStyle name="Moeda_Composicao BDI v2.1" xfId="11" xr:uid="{217DDF0F-D60F-45D9-8338-A6B8775B465A}"/>
    <cellStyle name="Normal" xfId="0" builtinId="0"/>
    <cellStyle name="Normal 2" xfId="1" xr:uid="{00000000-0005-0000-0000-000002000000}"/>
    <cellStyle name="Normal 2 2" xfId="4" xr:uid="{00000000-0005-0000-0000-000002000000}"/>
    <cellStyle name="Normal 2 3" xfId="8" xr:uid="{0B4B78C8-0F14-406E-9CB8-76B03BAB55B9}"/>
    <cellStyle name="Normal 5" xfId="7" xr:uid="{0C2C2C3B-D675-4C7E-A927-0066225D7EE6}"/>
    <cellStyle name="Normal 7" xfId="10" xr:uid="{34E8D540-1F10-441B-8DE5-66C78ED2B799}"/>
    <cellStyle name="Normal 8 2" xfId="2" xr:uid="{00000000-0005-0000-0000-000003000000}"/>
    <cellStyle name="Normal 8 2 2" xfId="5" xr:uid="{00000000-0005-0000-0000-000003000000}"/>
    <cellStyle name="Normal_FICHA DE VERIFICAÇÃO PRELIMINAR - Plano R" xfId="9" xr:uid="{F3BCA4DC-E516-403B-BAB7-7C75F9BFFFDD}"/>
    <cellStyle name="Porcentagem" xfId="3" builtinId="5"/>
    <cellStyle name="Vírgula 2" xfId="6" xr:uid="{00000000-0005-0000-0000-000038000000}"/>
  </cellStyles>
  <dxfs count="7">
    <dxf>
      <border>
        <left style="thin">
          <color indexed="64"/>
        </left>
        <right style="thin">
          <color indexed="64"/>
        </right>
        <top style="thin">
          <color indexed="64"/>
        </top>
        <bottom style="thin">
          <color indexed="64"/>
        </bottom>
      </border>
    </dxf>
    <dxf>
      <font>
        <color theme="0"/>
      </font>
      <fill>
        <patternFill patternType="none">
          <bgColor indexed="65"/>
        </patternFill>
      </fill>
    </dxf>
    <dxf>
      <font>
        <condense val="0"/>
        <extend val="0"/>
        <color indexed="17"/>
      </font>
      <border>
        <left style="thin">
          <color indexed="64"/>
        </left>
        <right style="thin">
          <color indexed="64"/>
        </right>
        <top style="thin">
          <color indexed="64"/>
        </top>
        <bottom style="thin">
          <color indexed="64"/>
        </bottom>
      </border>
    </dxf>
    <dxf>
      <font>
        <condense val="0"/>
        <extend val="0"/>
        <color indexed="10"/>
      </font>
      <border>
        <left style="thin">
          <color indexed="64"/>
        </left>
        <right style="thin">
          <color indexed="64"/>
        </right>
        <top style="thin">
          <color indexed="64"/>
        </top>
        <bottom style="thin">
          <color indexed="64"/>
        </bottom>
      </border>
    </dxf>
    <dxf>
      <font>
        <color theme="0"/>
      </font>
      <fill>
        <patternFill>
          <bgColor theme="0"/>
        </patternFill>
      </fill>
      <border>
        <left/>
        <right/>
        <top/>
        <bottom/>
      </border>
    </dxf>
    <dxf>
      <font>
        <b/>
        <i val="0"/>
        <color theme="1"/>
      </font>
      <fill>
        <patternFill>
          <bgColor theme="0" tint="-0.14996795556505021"/>
        </patternFill>
      </fill>
      <border>
        <left style="thin">
          <color indexed="64"/>
        </left>
        <right style="thin">
          <color indexed="64"/>
        </right>
        <top style="thin">
          <color indexed="64"/>
        </top>
        <bottom style="thin">
          <color indexed="64"/>
        </bottom>
      </border>
    </dxf>
    <dxf>
      <font>
        <b/>
        <i val="0"/>
      </font>
      <fill>
        <patternFill>
          <bgColor theme="0" tint="-0.1499679555650502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idor\gelfus\Marcos%20da%20Rocha%20Batista\Topografia\CORREGO%20ITAQUERA%20E%20ITAQUERUNA%20-%20QUEIROZ\TECLA-Planilha_cronograma_ALTERAD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Marcos%20da%20Rocha%20Batista\Topografia\CORREGO%20ITAQUERA%20E%20ITAQUERUNA%20-%20QUEIROZ\TECLA-Planilha_cronograma_ALTERA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NG Resumo"/>
      <sheetName val="PLANILHA PREÇOS E QTES"/>
      <sheetName val="Cronograma"/>
      <sheetName val="Resumo de serviços"/>
      <sheetName val="Composição de serviços Teorico"/>
      <sheetName val="PREÇO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NG Resumo"/>
      <sheetName val="PLANILHA PREÇOS E QTES"/>
      <sheetName val="Cronograma"/>
      <sheetName val="Resumo de serviços"/>
      <sheetName val="Composição de serviços Teorico"/>
      <sheetName val="PREÇOS"/>
    </sheetNames>
    <sheetDataSet>
      <sheetData sheetId="0" refreshError="1"/>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6"/>
  <sheetViews>
    <sheetView tabSelected="1" view="pageBreakPreview" zoomScaleNormal="100" zoomScaleSheetLayoutView="100" workbookViewId="0">
      <selection activeCell="C60" sqref="C60"/>
    </sheetView>
  </sheetViews>
  <sheetFormatPr defaultRowHeight="14.25"/>
  <cols>
    <col min="1" max="1" width="6.375" style="4" bestFit="1" customWidth="1"/>
    <col min="2" max="2" width="7.875" style="33" bestFit="1" customWidth="1"/>
    <col min="3" max="3" width="61.75" customWidth="1"/>
    <col min="4" max="4" width="6.5" bestFit="1" customWidth="1"/>
    <col min="5" max="5" width="8.625" bestFit="1" customWidth="1"/>
    <col min="6" max="6" width="12.25" style="22" bestFit="1" customWidth="1"/>
    <col min="7" max="8" width="12.25" bestFit="1" customWidth="1"/>
    <col min="9" max="9" width="14.375" bestFit="1" customWidth="1"/>
  </cols>
  <sheetData>
    <row r="1" spans="1:13" ht="15">
      <c r="A1" s="6"/>
      <c r="B1" s="25"/>
      <c r="C1" s="7"/>
      <c r="D1" s="195"/>
      <c r="E1" s="195"/>
      <c r="F1" s="195"/>
      <c r="G1" s="195"/>
      <c r="H1" s="128"/>
      <c r="I1" s="51" t="s">
        <v>124</v>
      </c>
    </row>
    <row r="2" spans="1:13" ht="15">
      <c r="A2" s="9" t="s">
        <v>55</v>
      </c>
      <c r="B2" s="26"/>
      <c r="C2" s="6"/>
      <c r="D2" s="7"/>
      <c r="E2" s="5"/>
      <c r="F2" s="20"/>
      <c r="G2" s="5"/>
      <c r="H2" s="5"/>
      <c r="I2" s="52" t="s">
        <v>125</v>
      </c>
    </row>
    <row r="3" spans="1:13" ht="15">
      <c r="A3" s="9" t="s">
        <v>136</v>
      </c>
      <c r="B3" s="26"/>
      <c r="C3" s="6"/>
      <c r="D3" s="7"/>
      <c r="E3" s="5"/>
      <c r="F3" s="20"/>
      <c r="G3" s="5"/>
      <c r="H3" s="5"/>
      <c r="I3" s="52" t="s">
        <v>126</v>
      </c>
    </row>
    <row r="4" spans="1:13" ht="15.75" thickBot="1">
      <c r="A4" s="15" t="s">
        <v>135</v>
      </c>
      <c r="B4" s="27"/>
      <c r="C4" s="6"/>
      <c r="D4" s="7"/>
      <c r="E4" s="5"/>
      <c r="F4" s="20"/>
      <c r="G4" s="5"/>
      <c r="H4" s="5"/>
      <c r="I4" s="53" t="s">
        <v>60</v>
      </c>
    </row>
    <row r="5" spans="1:13" ht="15.75" thickBot="1">
      <c r="A5" s="15"/>
      <c r="B5" s="27"/>
      <c r="C5" s="6"/>
      <c r="D5" s="7"/>
      <c r="E5" s="5"/>
      <c r="F5" s="20"/>
      <c r="G5" s="5"/>
      <c r="H5" s="23" t="s">
        <v>209</v>
      </c>
      <c r="I5" s="24">
        <f>BDI!O20</f>
        <v>0</v>
      </c>
    </row>
    <row r="6" spans="1:13" ht="15.75" thickBot="1">
      <c r="A6" s="196" t="s">
        <v>11</v>
      </c>
      <c r="B6" s="196"/>
      <c r="C6" s="197"/>
      <c r="D6" s="197"/>
      <c r="E6" s="197"/>
      <c r="F6" s="197"/>
      <c r="G6" s="197"/>
      <c r="H6" s="197"/>
      <c r="I6" s="197"/>
    </row>
    <row r="7" spans="1:13" ht="30">
      <c r="A7" s="144" t="s">
        <v>0</v>
      </c>
      <c r="B7" s="145" t="s">
        <v>30</v>
      </c>
      <c r="C7" s="146" t="s">
        <v>1</v>
      </c>
      <c r="D7" s="147" t="s">
        <v>2</v>
      </c>
      <c r="E7" s="148" t="s">
        <v>3</v>
      </c>
      <c r="F7" s="149" t="s">
        <v>12</v>
      </c>
      <c r="G7" s="148" t="s">
        <v>13</v>
      </c>
      <c r="H7" s="148" t="s">
        <v>14</v>
      </c>
      <c r="I7" s="150" t="s">
        <v>15</v>
      </c>
    </row>
    <row r="8" spans="1:13">
      <c r="A8" s="151" t="s">
        <v>4</v>
      </c>
      <c r="B8" s="28"/>
      <c r="C8" s="1" t="s">
        <v>56</v>
      </c>
      <c r="D8" s="1"/>
      <c r="E8" s="2"/>
      <c r="F8" s="139"/>
      <c r="G8" s="140"/>
      <c r="H8" s="8">
        <f>SUM(H9:H9)</f>
        <v>0</v>
      </c>
      <c r="I8" s="152" t="e">
        <f t="shared" ref="I8:I53" si="0">H8/$I$57</f>
        <v>#DIV/0!</v>
      </c>
      <c r="M8">
        <f>E9*F9</f>
        <v>0</v>
      </c>
    </row>
    <row r="9" spans="1:13" ht="25.5">
      <c r="A9" s="153" t="s">
        <v>58</v>
      </c>
      <c r="B9" s="29" t="s">
        <v>59</v>
      </c>
      <c r="C9" s="17" t="s">
        <v>165</v>
      </c>
      <c r="D9" s="3" t="s">
        <v>57</v>
      </c>
      <c r="E9" s="10">
        <v>60</v>
      </c>
      <c r="F9" s="129"/>
      <c r="G9" s="10">
        <f>ROUND(F9*(1+$I$5),2)</f>
        <v>0</v>
      </c>
      <c r="H9" s="10">
        <f>ROUND(E9*G9, 2)</f>
        <v>0</v>
      </c>
      <c r="I9" s="154" t="e">
        <f t="shared" si="0"/>
        <v>#DIV/0!</v>
      </c>
      <c r="M9">
        <f t="shared" ref="M9:M53" si="1">E10*F10</f>
        <v>0</v>
      </c>
    </row>
    <row r="10" spans="1:13">
      <c r="A10" s="151">
        <v>2</v>
      </c>
      <c r="B10" s="28"/>
      <c r="C10" s="1" t="s">
        <v>5</v>
      </c>
      <c r="D10" s="1"/>
      <c r="E10" s="8"/>
      <c r="F10" s="8"/>
      <c r="G10" s="140"/>
      <c r="H10" s="8">
        <f>SUM(H11:H13)</f>
        <v>0</v>
      </c>
      <c r="I10" s="152" t="e">
        <f t="shared" si="0"/>
        <v>#DIV/0!</v>
      </c>
      <c r="M10">
        <f t="shared" si="1"/>
        <v>0</v>
      </c>
    </row>
    <row r="11" spans="1:13" ht="25.5">
      <c r="A11" s="155" t="s">
        <v>48</v>
      </c>
      <c r="B11" s="29" t="s">
        <v>122</v>
      </c>
      <c r="C11" s="17" t="s">
        <v>123</v>
      </c>
      <c r="D11" s="3" t="s">
        <v>6</v>
      </c>
      <c r="E11" s="10">
        <v>9.9</v>
      </c>
      <c r="F11" s="129"/>
      <c r="G11" s="10">
        <f>ROUND(F11*(1+$I$5),2)</f>
        <v>0</v>
      </c>
      <c r="H11" s="10">
        <f t="shared" ref="H11" si="2">ROUND(E11*G11, 2)</f>
        <v>0</v>
      </c>
      <c r="I11" s="154" t="e">
        <f t="shared" si="0"/>
        <v>#DIV/0!</v>
      </c>
      <c r="M11">
        <f t="shared" si="1"/>
        <v>0</v>
      </c>
    </row>
    <row r="12" spans="1:13">
      <c r="A12" s="155" t="s">
        <v>49</v>
      </c>
      <c r="B12" s="35">
        <v>70020004</v>
      </c>
      <c r="C12" s="17" t="s">
        <v>159</v>
      </c>
      <c r="D12" s="13" t="s">
        <v>29</v>
      </c>
      <c r="E12" s="137">
        <v>180</v>
      </c>
      <c r="F12" s="129"/>
      <c r="G12" s="10">
        <f>ROUND(F12*(1+$I$5),2)</f>
        <v>0</v>
      </c>
      <c r="H12" s="10">
        <f t="shared" ref="H12:H13" si="3">ROUND(E12*G12, 2)</f>
        <v>0</v>
      </c>
      <c r="I12" s="154" t="e">
        <f t="shared" si="0"/>
        <v>#DIV/0!</v>
      </c>
      <c r="M12">
        <f t="shared" si="1"/>
        <v>0</v>
      </c>
    </row>
    <row r="13" spans="1:13">
      <c r="A13" s="155" t="s">
        <v>121</v>
      </c>
      <c r="B13" s="143">
        <v>70010003</v>
      </c>
      <c r="C13" s="34" t="s">
        <v>155</v>
      </c>
      <c r="D13" s="13" t="s">
        <v>29</v>
      </c>
      <c r="E13" s="10">
        <v>180</v>
      </c>
      <c r="F13" s="129"/>
      <c r="G13" s="10">
        <f t="shared" ref="G13:G53" si="4">ROUND(F13*(1+$I$5),2)</f>
        <v>0</v>
      </c>
      <c r="H13" s="10">
        <f t="shared" si="3"/>
        <v>0</v>
      </c>
      <c r="I13" s="154" t="e">
        <f t="shared" si="0"/>
        <v>#DIV/0!</v>
      </c>
      <c r="M13">
        <f t="shared" si="1"/>
        <v>0</v>
      </c>
    </row>
    <row r="14" spans="1:13">
      <c r="A14" s="151">
        <v>3</v>
      </c>
      <c r="B14" s="36"/>
      <c r="C14" s="1" t="s">
        <v>34</v>
      </c>
      <c r="D14" s="1"/>
      <c r="E14" s="8"/>
      <c r="F14" s="8"/>
      <c r="G14" s="139"/>
      <c r="H14" s="16">
        <f>SUM(H15:H18)</f>
        <v>0</v>
      </c>
      <c r="I14" s="152" t="e">
        <f t="shared" si="0"/>
        <v>#DIV/0!</v>
      </c>
      <c r="M14">
        <f t="shared" si="1"/>
        <v>0</v>
      </c>
    </row>
    <row r="15" spans="1:13">
      <c r="A15" s="155" t="s">
        <v>18</v>
      </c>
      <c r="B15" s="30" t="s">
        <v>160</v>
      </c>
      <c r="C15" s="12" t="s">
        <v>161</v>
      </c>
      <c r="D15" s="13" t="s">
        <v>7</v>
      </c>
      <c r="E15" s="10">
        <v>180</v>
      </c>
      <c r="F15" s="129"/>
      <c r="G15" s="10">
        <f t="shared" si="4"/>
        <v>0</v>
      </c>
      <c r="H15" s="10">
        <f>ROUND(E15*G15, 2)</f>
        <v>0</v>
      </c>
      <c r="I15" s="154" t="e">
        <f t="shared" si="0"/>
        <v>#DIV/0!</v>
      </c>
      <c r="M15">
        <f t="shared" si="1"/>
        <v>0</v>
      </c>
    </row>
    <row r="16" spans="1:13">
      <c r="A16" s="155" t="s">
        <v>19</v>
      </c>
      <c r="B16" s="30">
        <v>70030102</v>
      </c>
      <c r="C16" s="12" t="s">
        <v>31</v>
      </c>
      <c r="D16" s="13" t="s">
        <v>7</v>
      </c>
      <c r="E16" s="10">
        <v>180</v>
      </c>
      <c r="F16" s="129"/>
      <c r="G16" s="10">
        <f t="shared" si="4"/>
        <v>0</v>
      </c>
      <c r="H16" s="10">
        <f t="shared" ref="H16" si="5">ROUND(E16*G16, 2)</f>
        <v>0</v>
      </c>
      <c r="I16" s="154" t="e">
        <f t="shared" si="0"/>
        <v>#DIV/0!</v>
      </c>
      <c r="M16">
        <f t="shared" si="1"/>
        <v>0</v>
      </c>
    </row>
    <row r="17" spans="1:13">
      <c r="A17" s="155" t="s">
        <v>36</v>
      </c>
      <c r="B17" s="30">
        <v>70030103</v>
      </c>
      <c r="C17" s="12" t="s">
        <v>32</v>
      </c>
      <c r="D17" s="13" t="s">
        <v>35</v>
      </c>
      <c r="E17" s="10">
        <v>1800</v>
      </c>
      <c r="F17" s="129"/>
      <c r="G17" s="10">
        <f t="shared" si="4"/>
        <v>0</v>
      </c>
      <c r="H17" s="10">
        <f>ROUND(E17*G17, 2)</f>
        <v>0</v>
      </c>
      <c r="I17" s="154" t="e">
        <f t="shared" si="0"/>
        <v>#DIV/0!</v>
      </c>
      <c r="M17">
        <f t="shared" si="1"/>
        <v>0</v>
      </c>
    </row>
    <row r="18" spans="1:13">
      <c r="A18" s="155" t="s">
        <v>37</v>
      </c>
      <c r="B18" s="30">
        <v>70030032</v>
      </c>
      <c r="C18" s="17" t="s">
        <v>33</v>
      </c>
      <c r="D18" s="13" t="s">
        <v>7</v>
      </c>
      <c r="E18" s="10">
        <v>171.16</v>
      </c>
      <c r="F18" s="129"/>
      <c r="G18" s="10">
        <f t="shared" si="4"/>
        <v>0</v>
      </c>
      <c r="H18" s="10">
        <f>ROUND(E18*G18, 2)</f>
        <v>0</v>
      </c>
      <c r="I18" s="154" t="e">
        <f t="shared" si="0"/>
        <v>#DIV/0!</v>
      </c>
      <c r="M18">
        <f t="shared" si="1"/>
        <v>0</v>
      </c>
    </row>
    <row r="19" spans="1:13">
      <c r="A19" s="151">
        <v>4</v>
      </c>
      <c r="B19" s="28"/>
      <c r="C19" s="1" t="s">
        <v>137</v>
      </c>
      <c r="D19" s="11"/>
      <c r="E19" s="138"/>
      <c r="F19" s="138"/>
      <c r="G19" s="21"/>
      <c r="H19" s="16">
        <f>SUM(H20:H45)</f>
        <v>0</v>
      </c>
      <c r="I19" s="152" t="e">
        <f t="shared" si="0"/>
        <v>#DIV/0!</v>
      </c>
      <c r="M19">
        <f t="shared" si="1"/>
        <v>0</v>
      </c>
    </row>
    <row r="20" spans="1:13">
      <c r="A20" s="156" t="s">
        <v>20</v>
      </c>
      <c r="B20" s="31" t="s">
        <v>141</v>
      </c>
      <c r="C20" s="12" t="s">
        <v>175</v>
      </c>
      <c r="D20" s="3" t="s">
        <v>38</v>
      </c>
      <c r="E20" s="10">
        <v>2</v>
      </c>
      <c r="F20" s="129"/>
      <c r="G20" s="10">
        <f t="shared" ref="G20" si="6">ROUND(F20*(1+$I$5),2)</f>
        <v>0</v>
      </c>
      <c r="H20" s="10">
        <f t="shared" ref="H20" si="7">ROUND(E20*G20, 2)</f>
        <v>0</v>
      </c>
      <c r="I20" s="154" t="e">
        <f t="shared" si="0"/>
        <v>#DIV/0!</v>
      </c>
      <c r="M20">
        <f t="shared" si="1"/>
        <v>0</v>
      </c>
    </row>
    <row r="21" spans="1:13" ht="14.25" customHeight="1">
      <c r="A21" s="156" t="s">
        <v>171</v>
      </c>
      <c r="B21" s="31" t="s">
        <v>140</v>
      </c>
      <c r="C21" s="12" t="s">
        <v>176</v>
      </c>
      <c r="D21" s="3" t="s">
        <v>38</v>
      </c>
      <c r="E21" s="10">
        <v>1</v>
      </c>
      <c r="F21" s="129"/>
      <c r="G21" s="10">
        <f t="shared" ref="G21:G39" si="8">ROUND(F21*(1+$I$5),2)</f>
        <v>0</v>
      </c>
      <c r="H21" s="10">
        <f t="shared" ref="H21:H41" si="9">ROUND(E21*G21, 2)</f>
        <v>0</v>
      </c>
      <c r="I21" s="154" t="e">
        <f t="shared" si="0"/>
        <v>#DIV/0!</v>
      </c>
      <c r="M21">
        <f t="shared" si="1"/>
        <v>0</v>
      </c>
    </row>
    <row r="22" spans="1:13" ht="14.25" customHeight="1">
      <c r="A22" s="156" t="s">
        <v>22</v>
      </c>
      <c r="B22" s="31" t="s">
        <v>142</v>
      </c>
      <c r="C22" s="12" t="s">
        <v>173</v>
      </c>
      <c r="D22" s="3" t="s">
        <v>38</v>
      </c>
      <c r="E22" s="10">
        <v>2</v>
      </c>
      <c r="F22" s="129"/>
      <c r="G22" s="10">
        <f t="shared" si="8"/>
        <v>0</v>
      </c>
      <c r="H22" s="10">
        <f t="shared" si="9"/>
        <v>0</v>
      </c>
      <c r="I22" s="154" t="e">
        <f t="shared" si="0"/>
        <v>#DIV/0!</v>
      </c>
      <c r="M22">
        <f t="shared" si="1"/>
        <v>0</v>
      </c>
    </row>
    <row r="23" spans="1:13" ht="14.25" customHeight="1">
      <c r="A23" s="156" t="s">
        <v>172</v>
      </c>
      <c r="B23" s="31" t="s">
        <v>143</v>
      </c>
      <c r="C23" s="12" t="s">
        <v>144</v>
      </c>
      <c r="D23" s="3" t="s">
        <v>38</v>
      </c>
      <c r="E23" s="10">
        <v>2</v>
      </c>
      <c r="F23" s="129"/>
      <c r="G23" s="10">
        <f t="shared" si="8"/>
        <v>0</v>
      </c>
      <c r="H23" s="10">
        <f t="shared" si="9"/>
        <v>0</v>
      </c>
      <c r="I23" s="154" t="e">
        <f t="shared" si="0"/>
        <v>#DIV/0!</v>
      </c>
      <c r="M23">
        <f t="shared" si="1"/>
        <v>0</v>
      </c>
    </row>
    <row r="24" spans="1:13" ht="14.25" customHeight="1">
      <c r="A24" s="156" t="s">
        <v>23</v>
      </c>
      <c r="B24" s="31" t="s">
        <v>146</v>
      </c>
      <c r="C24" s="12" t="s">
        <v>145</v>
      </c>
      <c r="D24" s="3" t="s">
        <v>38</v>
      </c>
      <c r="E24" s="10">
        <v>1</v>
      </c>
      <c r="F24" s="129"/>
      <c r="G24" s="10">
        <f t="shared" si="8"/>
        <v>0</v>
      </c>
      <c r="H24" s="10">
        <f t="shared" si="9"/>
        <v>0</v>
      </c>
      <c r="I24" s="154" t="e">
        <f t="shared" si="0"/>
        <v>#DIV/0!</v>
      </c>
      <c r="M24">
        <f t="shared" si="1"/>
        <v>0</v>
      </c>
    </row>
    <row r="25" spans="1:13" ht="14.25" customHeight="1">
      <c r="A25" s="156" t="s">
        <v>24</v>
      </c>
      <c r="B25" s="31" t="s">
        <v>148</v>
      </c>
      <c r="C25" s="12" t="s">
        <v>147</v>
      </c>
      <c r="D25" s="3" t="s">
        <v>38</v>
      </c>
      <c r="E25" s="10">
        <v>2</v>
      </c>
      <c r="F25" s="129"/>
      <c r="G25" s="10">
        <f t="shared" si="8"/>
        <v>0</v>
      </c>
      <c r="H25" s="10">
        <f t="shared" si="9"/>
        <v>0</v>
      </c>
      <c r="I25" s="154" t="e">
        <f t="shared" si="0"/>
        <v>#DIV/0!</v>
      </c>
      <c r="M25">
        <f t="shared" si="1"/>
        <v>0</v>
      </c>
    </row>
    <row r="26" spans="1:13" ht="14.25" customHeight="1">
      <c r="A26" s="156" t="s">
        <v>25</v>
      </c>
      <c r="B26" s="31" t="s">
        <v>154</v>
      </c>
      <c r="C26" s="14" t="s">
        <v>177</v>
      </c>
      <c r="D26" s="3" t="s">
        <v>38</v>
      </c>
      <c r="E26" s="10">
        <v>1</v>
      </c>
      <c r="F26" s="129"/>
      <c r="G26" s="10">
        <f t="shared" si="8"/>
        <v>0</v>
      </c>
      <c r="H26" s="10">
        <f t="shared" si="9"/>
        <v>0</v>
      </c>
      <c r="I26" s="154" t="e">
        <f t="shared" si="0"/>
        <v>#DIV/0!</v>
      </c>
      <c r="M26">
        <f t="shared" si="1"/>
        <v>0</v>
      </c>
    </row>
    <row r="27" spans="1:13" ht="14.25" customHeight="1">
      <c r="A27" s="156" t="s">
        <v>26</v>
      </c>
      <c r="B27" s="31" t="s">
        <v>170</v>
      </c>
      <c r="C27" s="14" t="s">
        <v>178</v>
      </c>
      <c r="D27" s="3" t="s">
        <v>38</v>
      </c>
      <c r="E27" s="10">
        <v>1</v>
      </c>
      <c r="F27" s="129"/>
      <c r="G27" s="10">
        <f t="shared" si="8"/>
        <v>0</v>
      </c>
      <c r="H27" s="10">
        <f t="shared" si="9"/>
        <v>0</v>
      </c>
      <c r="I27" s="154" t="e">
        <f t="shared" si="0"/>
        <v>#DIV/0!</v>
      </c>
      <c r="M27">
        <f t="shared" si="1"/>
        <v>0</v>
      </c>
    </row>
    <row r="28" spans="1:13" ht="14.25" customHeight="1">
      <c r="A28" s="156" t="s">
        <v>127</v>
      </c>
      <c r="B28" s="31" t="s">
        <v>169</v>
      </c>
      <c r="C28" s="14" t="s">
        <v>179</v>
      </c>
      <c r="D28" s="3" t="s">
        <v>38</v>
      </c>
      <c r="E28" s="10">
        <v>1</v>
      </c>
      <c r="F28" s="129"/>
      <c r="G28" s="10">
        <f t="shared" si="8"/>
        <v>0</v>
      </c>
      <c r="H28" s="10">
        <f t="shared" si="9"/>
        <v>0</v>
      </c>
      <c r="I28" s="154" t="e">
        <f t="shared" si="0"/>
        <v>#DIV/0!</v>
      </c>
      <c r="M28">
        <f t="shared" si="1"/>
        <v>0</v>
      </c>
    </row>
    <row r="29" spans="1:13" ht="14.25" customHeight="1">
      <c r="A29" s="156" t="s">
        <v>128</v>
      </c>
      <c r="B29" s="31" t="s">
        <v>150</v>
      </c>
      <c r="C29" s="14" t="s">
        <v>149</v>
      </c>
      <c r="D29" s="3" t="s">
        <v>38</v>
      </c>
      <c r="E29" s="10">
        <v>2</v>
      </c>
      <c r="F29" s="129"/>
      <c r="G29" s="10">
        <f t="shared" si="8"/>
        <v>0</v>
      </c>
      <c r="H29" s="10">
        <f t="shared" si="9"/>
        <v>0</v>
      </c>
      <c r="I29" s="154" t="e">
        <f t="shared" si="0"/>
        <v>#DIV/0!</v>
      </c>
      <c r="M29">
        <f t="shared" si="1"/>
        <v>0</v>
      </c>
    </row>
    <row r="30" spans="1:13">
      <c r="A30" s="156" t="s">
        <v>129</v>
      </c>
      <c r="B30" s="31" t="s">
        <v>152</v>
      </c>
      <c r="C30" s="14" t="s">
        <v>151</v>
      </c>
      <c r="D30" s="3" t="s">
        <v>38</v>
      </c>
      <c r="E30" s="10">
        <v>2</v>
      </c>
      <c r="F30" s="129"/>
      <c r="G30" s="10">
        <f t="shared" si="8"/>
        <v>0</v>
      </c>
      <c r="H30" s="10">
        <f t="shared" si="9"/>
        <v>0</v>
      </c>
      <c r="I30" s="154" t="e">
        <f t="shared" si="0"/>
        <v>#DIV/0!</v>
      </c>
      <c r="M30">
        <f t="shared" si="1"/>
        <v>0</v>
      </c>
    </row>
    <row r="31" spans="1:13" ht="14.25" customHeight="1">
      <c r="A31" s="156" t="s">
        <v>130</v>
      </c>
      <c r="B31" s="31" t="s">
        <v>153</v>
      </c>
      <c r="C31" s="14" t="s">
        <v>168</v>
      </c>
      <c r="D31" s="3" t="s">
        <v>38</v>
      </c>
      <c r="E31" s="10">
        <v>2</v>
      </c>
      <c r="F31" s="129"/>
      <c r="G31" s="10">
        <f t="shared" si="8"/>
        <v>0</v>
      </c>
      <c r="H31" s="10">
        <f t="shared" si="9"/>
        <v>0</v>
      </c>
      <c r="I31" s="154" t="e">
        <f t="shared" si="0"/>
        <v>#DIV/0!</v>
      </c>
      <c r="M31">
        <f t="shared" si="1"/>
        <v>0</v>
      </c>
    </row>
    <row r="32" spans="1:13">
      <c r="A32" s="156" t="s">
        <v>131</v>
      </c>
      <c r="B32" s="31" t="s">
        <v>174</v>
      </c>
      <c r="C32" s="14" t="s">
        <v>180</v>
      </c>
      <c r="D32" s="3" t="s">
        <v>38</v>
      </c>
      <c r="E32" s="10">
        <v>2</v>
      </c>
      <c r="F32" s="129"/>
      <c r="G32" s="10">
        <f t="shared" si="8"/>
        <v>0</v>
      </c>
      <c r="H32" s="10">
        <f t="shared" si="9"/>
        <v>0</v>
      </c>
      <c r="I32" s="154" t="e">
        <f t="shared" si="0"/>
        <v>#DIV/0!</v>
      </c>
      <c r="M32">
        <f t="shared" si="1"/>
        <v>0</v>
      </c>
    </row>
    <row r="33" spans="1:13">
      <c r="A33" s="156" t="s">
        <v>132</v>
      </c>
      <c r="B33" s="31" t="s">
        <v>187</v>
      </c>
      <c r="C33" s="14" t="s">
        <v>186</v>
      </c>
      <c r="D33" s="3" t="s">
        <v>38</v>
      </c>
      <c r="E33" s="10">
        <v>2</v>
      </c>
      <c r="F33" s="129"/>
      <c r="G33" s="10">
        <f t="shared" si="8"/>
        <v>0</v>
      </c>
      <c r="H33" s="10">
        <f t="shared" si="9"/>
        <v>0</v>
      </c>
      <c r="I33" s="154" t="e">
        <f t="shared" si="0"/>
        <v>#DIV/0!</v>
      </c>
      <c r="M33">
        <f t="shared" si="1"/>
        <v>0</v>
      </c>
    </row>
    <row r="34" spans="1:13">
      <c r="A34" s="156" t="s">
        <v>133</v>
      </c>
      <c r="B34" s="31" t="s">
        <v>183</v>
      </c>
      <c r="C34" s="14" t="s">
        <v>182</v>
      </c>
      <c r="D34" s="3" t="s">
        <v>38</v>
      </c>
      <c r="E34" s="10">
        <v>2</v>
      </c>
      <c r="F34" s="129"/>
      <c r="G34" s="10">
        <f t="shared" si="8"/>
        <v>0</v>
      </c>
      <c r="H34" s="10">
        <f t="shared" si="9"/>
        <v>0</v>
      </c>
      <c r="I34" s="154" t="e">
        <f t="shared" si="0"/>
        <v>#DIV/0!</v>
      </c>
      <c r="M34">
        <f t="shared" si="1"/>
        <v>0</v>
      </c>
    </row>
    <row r="35" spans="1:13">
      <c r="A35" s="156" t="s">
        <v>134</v>
      </c>
      <c r="B35" s="31" t="s">
        <v>185</v>
      </c>
      <c r="C35" s="14" t="s">
        <v>184</v>
      </c>
      <c r="D35" s="3" t="s">
        <v>38</v>
      </c>
      <c r="E35" s="10">
        <v>2</v>
      </c>
      <c r="F35" s="129"/>
      <c r="G35" s="10">
        <f t="shared" si="8"/>
        <v>0</v>
      </c>
      <c r="H35" s="10">
        <f t="shared" si="9"/>
        <v>0</v>
      </c>
      <c r="I35" s="154" t="e">
        <f t="shared" si="0"/>
        <v>#DIV/0!</v>
      </c>
      <c r="M35">
        <f t="shared" si="1"/>
        <v>0</v>
      </c>
    </row>
    <row r="36" spans="1:13" ht="14.25" customHeight="1">
      <c r="A36" s="156" t="s">
        <v>157</v>
      </c>
      <c r="B36" s="31" t="s">
        <v>188</v>
      </c>
      <c r="C36" s="14" t="s">
        <v>181</v>
      </c>
      <c r="D36" s="3" t="s">
        <v>38</v>
      </c>
      <c r="E36" s="10">
        <v>2</v>
      </c>
      <c r="F36" s="129"/>
      <c r="G36" s="10">
        <f t="shared" si="8"/>
        <v>0</v>
      </c>
      <c r="H36" s="10">
        <f t="shared" si="9"/>
        <v>0</v>
      </c>
      <c r="I36" s="154" t="e">
        <f t="shared" si="0"/>
        <v>#DIV/0!</v>
      </c>
      <c r="M36">
        <f t="shared" si="1"/>
        <v>0</v>
      </c>
    </row>
    <row r="37" spans="1:13" ht="25.5">
      <c r="A37" s="156" t="s">
        <v>158</v>
      </c>
      <c r="B37" s="31" t="s">
        <v>193</v>
      </c>
      <c r="C37" s="14" t="s">
        <v>196</v>
      </c>
      <c r="D37" s="3" t="s">
        <v>192</v>
      </c>
      <c r="E37" s="137">
        <v>2</v>
      </c>
      <c r="F37" s="129"/>
      <c r="G37" s="10">
        <f t="shared" si="8"/>
        <v>0</v>
      </c>
      <c r="H37" s="10">
        <f t="shared" si="9"/>
        <v>0</v>
      </c>
      <c r="I37" s="154" t="e">
        <f t="shared" si="0"/>
        <v>#DIV/0!</v>
      </c>
      <c r="J37" s="141"/>
      <c r="K37" s="141"/>
      <c r="M37">
        <f t="shared" si="1"/>
        <v>0</v>
      </c>
    </row>
    <row r="38" spans="1:13" ht="25.5">
      <c r="A38" s="156" t="s">
        <v>189</v>
      </c>
      <c r="B38" s="31" t="s">
        <v>194</v>
      </c>
      <c r="C38" s="14" t="s">
        <v>197</v>
      </c>
      <c r="D38" s="3" t="s">
        <v>192</v>
      </c>
      <c r="E38" s="137">
        <v>14</v>
      </c>
      <c r="F38" s="129"/>
      <c r="G38" s="10">
        <f t="shared" si="8"/>
        <v>0</v>
      </c>
      <c r="H38" s="10">
        <f t="shared" si="9"/>
        <v>0</v>
      </c>
      <c r="I38" s="154" t="e">
        <f t="shared" si="0"/>
        <v>#DIV/0!</v>
      </c>
      <c r="J38" s="141"/>
      <c r="M38">
        <f t="shared" si="1"/>
        <v>0</v>
      </c>
    </row>
    <row r="39" spans="1:13" ht="25.5">
      <c r="A39" s="156" t="s">
        <v>190</v>
      </c>
      <c r="B39" s="31" t="s">
        <v>195</v>
      </c>
      <c r="C39" s="14" t="s">
        <v>198</v>
      </c>
      <c r="D39" s="3" t="s">
        <v>192</v>
      </c>
      <c r="E39" s="137">
        <v>10</v>
      </c>
      <c r="F39" s="129"/>
      <c r="G39" s="10">
        <f t="shared" si="8"/>
        <v>0</v>
      </c>
      <c r="H39" s="10">
        <f t="shared" ref="H39" si="10">ROUND(E39*G39, 2)</f>
        <v>0</v>
      </c>
      <c r="I39" s="154" t="e">
        <f t="shared" si="0"/>
        <v>#DIV/0!</v>
      </c>
      <c r="J39" s="141"/>
      <c r="M39">
        <f t="shared" si="1"/>
        <v>0</v>
      </c>
    </row>
    <row r="40" spans="1:13">
      <c r="A40" s="156" t="s">
        <v>191</v>
      </c>
      <c r="B40" s="31" t="s">
        <v>138</v>
      </c>
      <c r="C40" s="12" t="s">
        <v>139</v>
      </c>
      <c r="D40" s="3" t="s">
        <v>29</v>
      </c>
      <c r="E40" s="10">
        <v>180</v>
      </c>
      <c r="F40" s="129"/>
      <c r="G40" s="10">
        <f t="shared" si="4"/>
        <v>0</v>
      </c>
      <c r="H40" s="10">
        <f t="shared" si="9"/>
        <v>0</v>
      </c>
      <c r="I40" s="154" t="e">
        <f t="shared" si="0"/>
        <v>#DIV/0!</v>
      </c>
      <c r="M40">
        <f t="shared" si="1"/>
        <v>0</v>
      </c>
    </row>
    <row r="41" spans="1:13" ht="14.25" customHeight="1">
      <c r="A41" s="156" t="s">
        <v>199</v>
      </c>
      <c r="B41" s="31" t="s">
        <v>162</v>
      </c>
      <c r="C41" s="14" t="s">
        <v>156</v>
      </c>
      <c r="D41" s="3" t="s">
        <v>29</v>
      </c>
      <c r="E41" s="10">
        <v>180</v>
      </c>
      <c r="F41" s="129"/>
      <c r="G41" s="10">
        <f>ROUND(F41*(1+$I$5),2)</f>
        <v>0</v>
      </c>
      <c r="H41" s="10">
        <f t="shared" si="9"/>
        <v>0</v>
      </c>
      <c r="I41" s="154" t="e">
        <f t="shared" si="0"/>
        <v>#DIV/0!</v>
      </c>
      <c r="M41">
        <f t="shared" si="1"/>
        <v>0</v>
      </c>
    </row>
    <row r="42" spans="1:13" ht="14.25" customHeight="1">
      <c r="A42" s="156" t="s">
        <v>200</v>
      </c>
      <c r="B42" s="31" t="s">
        <v>164</v>
      </c>
      <c r="C42" s="14" t="s">
        <v>163</v>
      </c>
      <c r="D42" s="3" t="s">
        <v>29</v>
      </c>
      <c r="E42" s="10">
        <v>5</v>
      </c>
      <c r="F42" s="129"/>
      <c r="G42" s="10">
        <f t="shared" ref="G42" si="11">ROUND(F42*(1+$I$5),2)</f>
        <v>0</v>
      </c>
      <c r="H42" s="10">
        <f t="shared" ref="H42" si="12">ROUND(E42*G42, 2)</f>
        <v>0</v>
      </c>
      <c r="I42" s="154" t="e">
        <f t="shared" si="0"/>
        <v>#DIV/0!</v>
      </c>
      <c r="M42">
        <f t="shared" si="1"/>
        <v>0</v>
      </c>
    </row>
    <row r="43" spans="1:13" ht="25.5">
      <c r="A43" s="156" t="s">
        <v>201</v>
      </c>
      <c r="B43" s="135">
        <v>70080321</v>
      </c>
      <c r="C43" s="12" t="s">
        <v>167</v>
      </c>
      <c r="D43" s="136" t="s">
        <v>38</v>
      </c>
      <c r="E43" s="10">
        <v>1</v>
      </c>
      <c r="F43" s="129"/>
      <c r="G43" s="10">
        <f t="shared" si="4"/>
        <v>0</v>
      </c>
      <c r="H43" s="10">
        <f>ROUND(E43*G43,2)</f>
        <v>0</v>
      </c>
      <c r="I43" s="154" t="e">
        <f t="shared" si="0"/>
        <v>#DIV/0!</v>
      </c>
      <c r="M43">
        <f t="shared" si="1"/>
        <v>0</v>
      </c>
    </row>
    <row r="44" spans="1:13">
      <c r="A44" s="156" t="s">
        <v>204</v>
      </c>
      <c r="B44" s="135" t="s">
        <v>203</v>
      </c>
      <c r="C44" s="142" t="s">
        <v>202</v>
      </c>
      <c r="D44" s="136" t="s">
        <v>192</v>
      </c>
      <c r="E44" s="10">
        <v>2</v>
      </c>
      <c r="F44" s="129"/>
      <c r="G44" s="10">
        <f t="shared" si="4"/>
        <v>0</v>
      </c>
      <c r="H44" s="10">
        <f>ROUND(E44*G44,2)</f>
        <v>0</v>
      </c>
      <c r="I44" s="154" t="e">
        <f t="shared" si="0"/>
        <v>#DIV/0!</v>
      </c>
      <c r="M44">
        <f t="shared" si="1"/>
        <v>0</v>
      </c>
    </row>
    <row r="45" spans="1:13">
      <c r="A45" s="156" t="s">
        <v>206</v>
      </c>
      <c r="B45" s="135" t="s">
        <v>207</v>
      </c>
      <c r="C45" s="142" t="s">
        <v>208</v>
      </c>
      <c r="D45" s="136" t="s">
        <v>192</v>
      </c>
      <c r="E45" s="10">
        <v>2</v>
      </c>
      <c r="F45" s="129"/>
      <c r="G45" s="10">
        <f t="shared" si="4"/>
        <v>0</v>
      </c>
      <c r="H45" s="10">
        <f>ROUND(E45*G45,2)</f>
        <v>0</v>
      </c>
      <c r="I45" s="154" t="e">
        <f t="shared" si="0"/>
        <v>#DIV/0!</v>
      </c>
      <c r="M45">
        <f t="shared" si="1"/>
        <v>0</v>
      </c>
    </row>
    <row r="46" spans="1:13">
      <c r="A46" s="157">
        <v>5</v>
      </c>
      <c r="B46" s="32"/>
      <c r="C46" s="134" t="s">
        <v>39</v>
      </c>
      <c r="D46" s="11"/>
      <c r="E46" s="138"/>
      <c r="F46" s="138"/>
      <c r="G46" s="21"/>
      <c r="H46" s="8">
        <f>SUM(H47:H50)</f>
        <v>0</v>
      </c>
      <c r="I46" s="152" t="e">
        <f t="shared" si="0"/>
        <v>#DIV/0!</v>
      </c>
      <c r="M46">
        <f t="shared" si="1"/>
        <v>0</v>
      </c>
    </row>
    <row r="47" spans="1:13">
      <c r="A47" s="153" t="s">
        <v>16</v>
      </c>
      <c r="B47" s="29">
        <v>70090097</v>
      </c>
      <c r="C47" s="14" t="s">
        <v>40</v>
      </c>
      <c r="D47" s="3" t="s">
        <v>6</v>
      </c>
      <c r="E47" s="10">
        <v>180</v>
      </c>
      <c r="F47" s="129"/>
      <c r="G47" s="10">
        <f t="shared" si="4"/>
        <v>0</v>
      </c>
      <c r="H47" s="10">
        <f>ROUND(E47*G47,2)</f>
        <v>0</v>
      </c>
      <c r="I47" s="154" t="e">
        <f t="shared" si="0"/>
        <v>#DIV/0!</v>
      </c>
      <c r="M47">
        <f t="shared" si="1"/>
        <v>0</v>
      </c>
    </row>
    <row r="48" spans="1:13">
      <c r="A48" s="153" t="s">
        <v>17</v>
      </c>
      <c r="B48" s="29">
        <v>70090098</v>
      </c>
      <c r="C48" s="12" t="s">
        <v>41</v>
      </c>
      <c r="D48" s="3" t="s">
        <v>7</v>
      </c>
      <c r="E48" s="10">
        <v>18</v>
      </c>
      <c r="F48" s="129"/>
      <c r="G48" s="10">
        <f t="shared" si="4"/>
        <v>0</v>
      </c>
      <c r="H48" s="10">
        <f>ROUND(E48*G48,2)</f>
        <v>0</v>
      </c>
      <c r="I48" s="154" t="e">
        <f t="shared" si="0"/>
        <v>#DIV/0!</v>
      </c>
      <c r="M48">
        <f t="shared" si="1"/>
        <v>0</v>
      </c>
    </row>
    <row r="49" spans="1:13">
      <c r="A49" s="153" t="s">
        <v>21</v>
      </c>
      <c r="B49" s="30">
        <v>70090100</v>
      </c>
      <c r="C49" s="19" t="s">
        <v>42</v>
      </c>
      <c r="D49" s="18" t="s">
        <v>6</v>
      </c>
      <c r="E49" s="129">
        <v>180</v>
      </c>
      <c r="F49" s="129"/>
      <c r="G49" s="10">
        <f t="shared" si="4"/>
        <v>0</v>
      </c>
      <c r="H49" s="10">
        <f>ROUND(E49*G49,2)</f>
        <v>0</v>
      </c>
      <c r="I49" s="154" t="e">
        <f t="shared" si="0"/>
        <v>#DIV/0!</v>
      </c>
      <c r="M49">
        <f t="shared" si="1"/>
        <v>0</v>
      </c>
    </row>
    <row r="50" spans="1:13">
      <c r="A50" s="153" t="s">
        <v>45</v>
      </c>
      <c r="B50" s="29">
        <v>70090102</v>
      </c>
      <c r="C50" s="14" t="s">
        <v>43</v>
      </c>
      <c r="D50" s="3" t="s">
        <v>7</v>
      </c>
      <c r="E50" s="10">
        <v>5.4</v>
      </c>
      <c r="F50" s="129"/>
      <c r="G50" s="10">
        <f t="shared" si="4"/>
        <v>0</v>
      </c>
      <c r="H50" s="10">
        <f t="shared" ref="H50" si="13">ROUND(E50*G50,2)</f>
        <v>0</v>
      </c>
      <c r="I50" s="154" t="e">
        <f t="shared" si="0"/>
        <v>#DIV/0!</v>
      </c>
      <c r="M50">
        <f t="shared" si="1"/>
        <v>0</v>
      </c>
    </row>
    <row r="51" spans="1:13">
      <c r="A51" s="151">
        <v>6</v>
      </c>
      <c r="B51" s="28"/>
      <c r="C51" s="1" t="s">
        <v>44</v>
      </c>
      <c r="D51" s="1"/>
      <c r="E51" s="8"/>
      <c r="F51" s="8"/>
      <c r="G51" s="139"/>
      <c r="H51" s="8">
        <f>SUM(H52:H53)</f>
        <v>0</v>
      </c>
      <c r="I51" s="152" t="e">
        <f t="shared" si="0"/>
        <v>#DIV/0!</v>
      </c>
      <c r="M51">
        <f t="shared" si="1"/>
        <v>0</v>
      </c>
    </row>
    <row r="52" spans="1:13" ht="25.5">
      <c r="A52" s="155" t="s">
        <v>27</v>
      </c>
      <c r="B52" s="30">
        <v>70190145</v>
      </c>
      <c r="C52" s="17" t="s">
        <v>46</v>
      </c>
      <c r="D52" s="13" t="s">
        <v>7</v>
      </c>
      <c r="E52" s="10">
        <v>17.28</v>
      </c>
      <c r="F52" s="129"/>
      <c r="G52" s="10">
        <f t="shared" si="4"/>
        <v>0</v>
      </c>
      <c r="H52" s="10">
        <f>ROUND(E52*G52,2)</f>
        <v>0</v>
      </c>
      <c r="I52" s="154" t="e">
        <f t="shared" si="0"/>
        <v>#DIV/0!</v>
      </c>
      <c r="M52">
        <f t="shared" si="1"/>
        <v>0</v>
      </c>
    </row>
    <row r="53" spans="1:13" ht="15" thickBot="1">
      <c r="A53" s="158" t="s">
        <v>28</v>
      </c>
      <c r="B53" s="159">
        <v>70190144</v>
      </c>
      <c r="C53" s="160" t="s">
        <v>47</v>
      </c>
      <c r="D53" s="161" t="s">
        <v>6</v>
      </c>
      <c r="E53" s="162">
        <v>180</v>
      </c>
      <c r="F53" s="163"/>
      <c r="G53" s="162">
        <f t="shared" si="4"/>
        <v>0</v>
      </c>
      <c r="H53" s="162">
        <f t="shared" ref="H53" si="14">ROUND(E53*G53,2)</f>
        <v>0</v>
      </c>
      <c r="I53" s="164" t="e">
        <f t="shared" si="0"/>
        <v>#DIV/0!</v>
      </c>
      <c r="M53">
        <f t="shared" si="1"/>
        <v>0</v>
      </c>
    </row>
    <row r="54" spans="1:13">
      <c r="A54" s="39"/>
      <c r="B54" s="40"/>
      <c r="C54" s="41"/>
      <c r="D54" s="41"/>
      <c r="E54" s="42"/>
      <c r="F54" s="43"/>
      <c r="G54" s="43"/>
      <c r="H54" s="44"/>
      <c r="I54" s="45"/>
    </row>
    <row r="55" spans="1:13" s="37" customFormat="1" ht="15">
      <c r="A55" s="46"/>
      <c r="B55" s="46"/>
      <c r="C55" s="47"/>
      <c r="D55" s="46"/>
      <c r="E55" s="46"/>
      <c r="F55" s="46"/>
      <c r="G55" s="194" t="s">
        <v>8</v>
      </c>
      <c r="H55" s="194"/>
      <c r="I55" s="38">
        <f>SUM(E9*F9,E11*F11,E12*F12,E13*F13,E15*F15,E16*F16,E17*F17,E18*F18,E40*F40,E28*F28,E27*F27,E20*F20,E21*F21,E22*F22,E23*F23,E24*F24,E25*F25,E29*F29,E30*F30,E32*F32,E31*F31,E33*F33,E34*F34,E35*F35,E26*F26,E36*F36,E37*F37,E38*F38,E39*F39,E41*F41,E42*F42,E43*F43,E44*F44,E45*F45,E47*F47,E48*F48,E49*F49,E50*F50,E52*F52,E53*F53)</f>
        <v>0</v>
      </c>
    </row>
    <row r="56" spans="1:13" s="37" customFormat="1" ht="15">
      <c r="A56" s="46"/>
      <c r="B56" s="46"/>
      <c r="C56" s="46"/>
      <c r="D56" s="46"/>
      <c r="E56" s="46"/>
      <c r="F56" s="46"/>
      <c r="G56" s="194" t="s">
        <v>9</v>
      </c>
      <c r="H56" s="194"/>
      <c r="I56" s="38">
        <f>I57-I55</f>
        <v>0</v>
      </c>
    </row>
    <row r="57" spans="1:13" s="37" customFormat="1" ht="14.25" customHeight="1">
      <c r="A57" s="46"/>
      <c r="B57" s="46"/>
      <c r="C57" s="48"/>
      <c r="D57" s="46"/>
      <c r="E57" s="46"/>
      <c r="F57" s="46"/>
      <c r="G57" s="194" t="s">
        <v>10</v>
      </c>
      <c r="H57" s="194"/>
      <c r="I57" s="38">
        <f>SUM(H8,H10,H14,H19,H46,H51)</f>
        <v>0</v>
      </c>
      <c r="K57" s="123">
        <f>SUM(H52:H53,H9,H11:H13,H15:H18,H20:H45,H47:H50)</f>
        <v>0</v>
      </c>
      <c r="M57" s="37">
        <f>SUM(M8:M53)</f>
        <v>0</v>
      </c>
    </row>
    <row r="58" spans="1:13">
      <c r="A58" s="46"/>
      <c r="B58" s="46"/>
      <c r="C58" s="49"/>
      <c r="D58" s="46"/>
      <c r="E58" s="46"/>
      <c r="F58" s="46"/>
      <c r="G58" s="46"/>
      <c r="H58" s="46"/>
      <c r="I58" s="46"/>
    </row>
    <row r="59" spans="1:13">
      <c r="A59" s="46"/>
      <c r="B59" s="46"/>
      <c r="C59" s="50"/>
      <c r="D59" s="46"/>
      <c r="E59" s="46"/>
      <c r="F59" s="46"/>
      <c r="G59" s="46"/>
      <c r="H59" s="46"/>
      <c r="I59" s="46"/>
    </row>
    <row r="60" spans="1:13">
      <c r="A60" s="46"/>
      <c r="B60" s="46"/>
      <c r="C60" s="50"/>
      <c r="D60" s="46"/>
      <c r="E60" s="46"/>
      <c r="F60" s="46"/>
      <c r="G60" s="46"/>
      <c r="H60" s="46"/>
      <c r="I60" s="46"/>
    </row>
    <row r="61" spans="1:13">
      <c r="A61" s="46"/>
      <c r="B61" s="46"/>
      <c r="C61" s="46"/>
      <c r="D61" s="46"/>
      <c r="E61" s="46"/>
      <c r="F61" s="46"/>
      <c r="G61" s="46"/>
      <c r="H61" s="46"/>
      <c r="I61" s="46"/>
    </row>
    <row r="62" spans="1:13">
      <c r="A62" s="46"/>
      <c r="B62" s="46"/>
      <c r="C62" s="46"/>
      <c r="D62" s="46"/>
      <c r="E62" s="46"/>
      <c r="F62" s="46"/>
      <c r="G62" s="46"/>
      <c r="H62" s="46"/>
      <c r="I62" s="46"/>
    </row>
    <row r="63" spans="1:13">
      <c r="A63" s="46"/>
      <c r="B63" s="46"/>
      <c r="C63" s="49"/>
      <c r="D63" s="46"/>
      <c r="E63" s="46"/>
      <c r="F63" s="46"/>
      <c r="G63" s="46"/>
      <c r="H63" s="46"/>
      <c r="I63" s="46"/>
    </row>
    <row r="64" spans="1:13">
      <c r="A64" s="46"/>
      <c r="B64" s="46"/>
      <c r="C64" s="50"/>
      <c r="D64" s="46"/>
      <c r="E64" s="46"/>
      <c r="F64" s="46"/>
      <c r="G64" s="46"/>
      <c r="H64" s="46"/>
      <c r="I64" s="46"/>
    </row>
    <row r="65" spans="1:9">
      <c r="A65" s="46"/>
      <c r="B65" s="46"/>
      <c r="C65" s="50"/>
      <c r="D65" s="46"/>
      <c r="E65" s="46"/>
      <c r="F65" s="46"/>
      <c r="G65" s="46"/>
      <c r="H65" s="46"/>
      <c r="I65" s="46"/>
    </row>
    <row r="66" spans="1:9">
      <c r="A66" s="46"/>
      <c r="B66" s="46"/>
      <c r="C66" s="46"/>
      <c r="D66" s="46"/>
      <c r="E66" s="46"/>
      <c r="F66" s="46"/>
      <c r="G66" s="46"/>
      <c r="H66" s="46"/>
      <c r="I66" s="46"/>
    </row>
  </sheetData>
  <mergeCells count="6">
    <mergeCell ref="G57:H57"/>
    <mergeCell ref="D1:E1"/>
    <mergeCell ref="F1:G1"/>
    <mergeCell ref="A6:I6"/>
    <mergeCell ref="G55:H55"/>
    <mergeCell ref="G56:H56"/>
  </mergeCells>
  <phoneticPr fontId="22" type="noConversion"/>
  <pageMargins left="0.51181102362204722" right="0.51181102362204722" top="1.3779527559055118" bottom="0.78740157480314965" header="0.31496062992125984" footer="0.31496062992125984"/>
  <pageSetup paperSize="9" scale="59" fitToHeight="0" orientation="portrait" r:id="rId1"/>
  <ignoredErrors>
    <ignoredError sqref="C7:I7 A61 D8:G8 D14:E14 A55:A58 D56 D55 D58:F58 D61:I61 H58 A8 D5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3567D-47E7-4284-9A4C-7B71CC501818}">
  <dimension ref="B1:J38"/>
  <sheetViews>
    <sheetView topLeftCell="A19" workbookViewId="0">
      <selection activeCell="D34" sqref="D34"/>
    </sheetView>
  </sheetViews>
  <sheetFormatPr defaultRowHeight="14.25"/>
  <cols>
    <col min="3" max="3" width="25.125" customWidth="1"/>
    <col min="4" max="7" width="12.5" customWidth="1"/>
    <col min="9" max="9" width="12" bestFit="1" customWidth="1"/>
    <col min="10" max="10" width="9" style="4"/>
  </cols>
  <sheetData>
    <row r="1" spans="2:10" ht="15" thickBot="1"/>
    <row r="2" spans="2:10" ht="15.75" customHeight="1">
      <c r="B2" s="124"/>
      <c r="C2" s="90"/>
      <c r="D2" s="89"/>
      <c r="E2" s="89"/>
      <c r="F2" s="89"/>
      <c r="G2" s="88"/>
    </row>
    <row r="3" spans="2:10" ht="15.75" customHeight="1">
      <c r="B3" s="87" t="str">
        <f>'ORÇAMENTO SINTÉTICO'!A2</f>
        <v>Proprietário: SAECIL – Superintendência de Água e Esgotos da Cidade de Leme</v>
      </c>
      <c r="C3" s="9"/>
      <c r="G3" s="86"/>
    </row>
    <row r="4" spans="2:10" ht="15.75" customHeight="1">
      <c r="B4" s="87" t="str">
        <f>'ORÇAMENTO SINTÉTICO'!A3</f>
        <v>Local: Caixa de Retardo e Detenção  - Leme/SP</v>
      </c>
      <c r="C4" s="9"/>
      <c r="G4" s="86"/>
    </row>
    <row r="5" spans="2:10" ht="15">
      <c r="B5" s="87" t="str">
        <f>'ORÇAMENTO SINTÉTICO'!A4</f>
        <v>Obra: 2ª Linha de Recalque de águas pluviais</v>
      </c>
      <c r="C5" s="9"/>
      <c r="D5" s="130"/>
      <c r="E5" s="207"/>
      <c r="F5" s="207"/>
      <c r="G5" s="208"/>
    </row>
    <row r="6" spans="2:10" ht="15.75" thickBot="1">
      <c r="B6" s="209"/>
      <c r="C6" s="210"/>
      <c r="D6" s="91"/>
      <c r="E6" s="125"/>
      <c r="F6" s="125"/>
      <c r="G6" s="126"/>
    </row>
    <row r="7" spans="2:10" ht="15.75" thickBot="1">
      <c r="B7" s="211" t="s">
        <v>73</v>
      </c>
      <c r="C7" s="212"/>
      <c r="D7" s="212"/>
      <c r="E7" s="212"/>
      <c r="F7" s="212"/>
      <c r="G7" s="213"/>
    </row>
    <row r="8" spans="2:10" ht="30.75" thickBot="1">
      <c r="B8" s="85" t="s">
        <v>0</v>
      </c>
      <c r="C8" s="84" t="s">
        <v>1</v>
      </c>
      <c r="D8" s="83" t="s">
        <v>72</v>
      </c>
      <c r="E8" s="83" t="s">
        <v>71</v>
      </c>
      <c r="F8" s="131" t="s">
        <v>70</v>
      </c>
      <c r="G8" s="131" t="s">
        <v>166</v>
      </c>
    </row>
    <row r="9" spans="2:10" ht="18.75" customHeight="1">
      <c r="B9" s="214" t="s">
        <v>4</v>
      </c>
      <c r="C9" s="216" t="str">
        <f>'ORÇAMENTO SINTÉTICO'!C8</f>
        <v>ADMINISTRAÇÃO LOCAL</v>
      </c>
      <c r="D9" s="82">
        <f>I9</f>
        <v>1</v>
      </c>
      <c r="E9" s="81">
        <v>0.35</v>
      </c>
      <c r="F9" s="132">
        <v>0.35</v>
      </c>
      <c r="G9" s="80">
        <v>0.3</v>
      </c>
      <c r="I9" s="71">
        <f t="shared" ref="I9:I20" si="0">SUM(E9:G9)</f>
        <v>1</v>
      </c>
    </row>
    <row r="10" spans="2:10" ht="18.75" customHeight="1">
      <c r="B10" s="215"/>
      <c r="C10" s="217"/>
      <c r="D10" s="79">
        <f>'ORÇAMENTO SINTÉTICO'!H8</f>
        <v>0</v>
      </c>
      <c r="E10" s="76">
        <f>$D$10*E9</f>
        <v>0</v>
      </c>
      <c r="F10" s="76">
        <f>$D$10*F9</f>
        <v>0</v>
      </c>
      <c r="G10" s="75">
        <f t="shared" ref="G10" si="1">$D$10*G9</f>
        <v>0</v>
      </c>
      <c r="I10" s="65">
        <f t="shared" si="0"/>
        <v>0</v>
      </c>
      <c r="J10" s="4" t="str">
        <f>IF(I10=D10,"ok")</f>
        <v>ok</v>
      </c>
    </row>
    <row r="11" spans="2:10" ht="18.75" customHeight="1">
      <c r="B11" s="201" t="s">
        <v>69</v>
      </c>
      <c r="C11" s="203" t="str">
        <f>'ORÇAMENTO SINTÉTICO'!C10</f>
        <v>SERVIÇOS PRELIMINARES</v>
      </c>
      <c r="D11" s="74">
        <f>SUM(E11:G11)</f>
        <v>1</v>
      </c>
      <c r="E11" s="73">
        <v>0.4</v>
      </c>
      <c r="F11" s="133">
        <v>0.4</v>
      </c>
      <c r="G11" s="72">
        <v>0.2</v>
      </c>
      <c r="I11" s="71">
        <f t="shared" si="0"/>
        <v>1</v>
      </c>
    </row>
    <row r="12" spans="2:10" ht="18.75" customHeight="1">
      <c r="B12" s="202"/>
      <c r="C12" s="203"/>
      <c r="D12" s="78">
        <f>'ORÇAMENTO SINTÉTICO'!H10</f>
        <v>0</v>
      </c>
      <c r="E12" s="77">
        <f t="shared" ref="E12:G12" si="2">$D$12*E11</f>
        <v>0</v>
      </c>
      <c r="F12" s="77">
        <f t="shared" si="2"/>
        <v>0</v>
      </c>
      <c r="G12" s="75">
        <f t="shared" si="2"/>
        <v>0</v>
      </c>
      <c r="I12" s="65">
        <f t="shared" si="0"/>
        <v>0</v>
      </c>
      <c r="J12" s="4" t="str">
        <f>IF(I12=D12,"ok")</f>
        <v>ok</v>
      </c>
    </row>
    <row r="13" spans="2:10" ht="18.75" customHeight="1">
      <c r="B13" s="201" t="s">
        <v>68</v>
      </c>
      <c r="C13" s="203" t="str">
        <f>'ORÇAMENTO SINTÉTICO'!C14</f>
        <v>ESCAVAÇÃO, PROTEÇÃO, PREPARO DE FUNDO E REATERRO DE VALAS</v>
      </c>
      <c r="D13" s="74">
        <f>I13</f>
        <v>1</v>
      </c>
      <c r="E13" s="73">
        <v>0.4</v>
      </c>
      <c r="F13" s="133">
        <v>0.4</v>
      </c>
      <c r="G13" s="72">
        <v>0.2</v>
      </c>
      <c r="I13" s="71">
        <f t="shared" si="0"/>
        <v>1</v>
      </c>
    </row>
    <row r="14" spans="2:10" ht="18.75" customHeight="1">
      <c r="B14" s="202"/>
      <c r="C14" s="203"/>
      <c r="D14" s="78">
        <f>'ORÇAMENTO SINTÉTICO'!H14</f>
        <v>0</v>
      </c>
      <c r="E14" s="77">
        <f t="shared" ref="E14:G14" si="3">$D$14*E13</f>
        <v>0</v>
      </c>
      <c r="F14" s="77">
        <f t="shared" si="3"/>
        <v>0</v>
      </c>
      <c r="G14" s="75">
        <f t="shared" si="3"/>
        <v>0</v>
      </c>
      <c r="I14" s="65">
        <f t="shared" si="0"/>
        <v>0</v>
      </c>
      <c r="J14" s="4" t="str">
        <f>IF(I14=D14,"ok")</f>
        <v>ok</v>
      </c>
    </row>
    <row r="15" spans="2:10" ht="18.75" customHeight="1">
      <c r="B15" s="204" t="s">
        <v>67</v>
      </c>
      <c r="C15" s="203" t="str">
        <f>'ORÇAMENTO SINTÉTICO'!C19</f>
        <v>LINHA DE RECALQUE DE ÁGUAS PLUVIAIS</v>
      </c>
      <c r="D15" s="74">
        <f>SUM(E15:G15)</f>
        <v>1</v>
      </c>
      <c r="E15" s="73">
        <v>0.4</v>
      </c>
      <c r="F15" s="133">
        <v>0.4</v>
      </c>
      <c r="G15" s="72">
        <v>0.2</v>
      </c>
      <c r="I15" s="71">
        <f t="shared" si="0"/>
        <v>1</v>
      </c>
    </row>
    <row r="16" spans="2:10" ht="18.75" customHeight="1">
      <c r="B16" s="204"/>
      <c r="C16" s="203"/>
      <c r="D16" s="78">
        <f>'ORÇAMENTO SINTÉTICO'!H19</f>
        <v>0</v>
      </c>
      <c r="E16" s="77">
        <f t="shared" ref="E16:G16" si="4">$D$16*E15</f>
        <v>0</v>
      </c>
      <c r="F16" s="77">
        <f t="shared" si="4"/>
        <v>0</v>
      </c>
      <c r="G16" s="75">
        <f t="shared" si="4"/>
        <v>0</v>
      </c>
      <c r="I16" s="65">
        <f t="shared" si="0"/>
        <v>0</v>
      </c>
      <c r="J16" s="4" t="str">
        <f>IF(I16=D16,"ok")</f>
        <v>ok</v>
      </c>
    </row>
    <row r="17" spans="2:10" ht="18.75" customHeight="1">
      <c r="B17" s="204" t="s">
        <v>66</v>
      </c>
      <c r="C17" s="203" t="str">
        <f>'ORÇAMENTO SINTÉTICO'!C46</f>
        <v>RECOMPOSIÇÃO DO PAVIMENTO ASFÁLTICO</v>
      </c>
      <c r="D17" s="74">
        <f>SUM(E17:G17)</f>
        <v>1</v>
      </c>
      <c r="E17" s="73"/>
      <c r="F17" s="133"/>
      <c r="G17" s="72">
        <v>1</v>
      </c>
      <c r="I17" s="71">
        <f t="shared" si="0"/>
        <v>1</v>
      </c>
    </row>
    <row r="18" spans="2:10" ht="18.75" customHeight="1">
      <c r="B18" s="204"/>
      <c r="C18" s="203"/>
      <c r="D18" s="78">
        <f>'ORÇAMENTO SINTÉTICO'!H46</f>
        <v>0</v>
      </c>
      <c r="E18" s="77">
        <f t="shared" ref="E18:G18" si="5">$D$18*E17</f>
        <v>0</v>
      </c>
      <c r="F18" s="77">
        <f t="shared" si="5"/>
        <v>0</v>
      </c>
      <c r="G18" s="75">
        <f t="shared" si="5"/>
        <v>0</v>
      </c>
      <c r="I18" s="65">
        <f t="shared" si="0"/>
        <v>0</v>
      </c>
      <c r="J18" s="4" t="str">
        <f>IF(I18=D18,"ok")</f>
        <v>ok</v>
      </c>
    </row>
    <row r="19" spans="2:10" ht="18.75" customHeight="1">
      <c r="B19" s="204" t="s">
        <v>65</v>
      </c>
      <c r="C19" s="203" t="str">
        <f>'ORÇAMENTO SINTÉTICO'!C51</f>
        <v>SERVIÇOS COMPLEMENTARES</v>
      </c>
      <c r="D19" s="74">
        <f>SUM(E19:G19)</f>
        <v>1</v>
      </c>
      <c r="E19" s="73"/>
      <c r="F19" s="133"/>
      <c r="G19" s="72">
        <v>1</v>
      </c>
      <c r="I19" s="71">
        <f t="shared" si="0"/>
        <v>1</v>
      </c>
    </row>
    <row r="20" spans="2:10" ht="15" thickBot="1">
      <c r="B20" s="205"/>
      <c r="C20" s="206"/>
      <c r="D20" s="70">
        <f>'ORÇAMENTO SINTÉTICO'!H51</f>
        <v>0</v>
      </c>
      <c r="E20" s="127">
        <f t="shared" ref="E20:G20" si="6">$D$20*E19</f>
        <v>0</v>
      </c>
      <c r="F20" s="127">
        <f t="shared" si="6"/>
        <v>0</v>
      </c>
      <c r="G20" s="69">
        <f t="shared" si="6"/>
        <v>0</v>
      </c>
      <c r="I20" s="65">
        <f t="shared" si="0"/>
        <v>0</v>
      </c>
      <c r="J20" s="4" t="str">
        <f>IF(I20=D20,"ok")</f>
        <v>ok</v>
      </c>
    </row>
    <row r="21" spans="2:10">
      <c r="B21" s="67"/>
      <c r="C21" s="67"/>
      <c r="D21" s="68">
        <f>D10+D12+D14+D16+D18+D20</f>
        <v>0</v>
      </c>
      <c r="E21" s="46"/>
      <c r="F21" s="46"/>
      <c r="G21" s="46"/>
      <c r="I21" s="65"/>
    </row>
    <row r="22" spans="2:10" ht="15" thickBot="1">
      <c r="B22" s="67"/>
      <c r="C22" s="67"/>
      <c r="D22" s="66"/>
      <c r="E22" s="46"/>
      <c r="F22" s="46"/>
      <c r="G22" s="46"/>
      <c r="I22" s="65"/>
    </row>
    <row r="23" spans="2:10">
      <c r="B23" s="199" t="s">
        <v>64</v>
      </c>
      <c r="C23" s="199"/>
      <c r="D23" s="199"/>
      <c r="E23" s="64" t="e">
        <f>E24/D21</f>
        <v>#DIV/0!</v>
      </c>
      <c r="F23" s="63" t="e">
        <f>F24/$D$21</f>
        <v>#DIV/0!</v>
      </c>
      <c r="G23" s="63" t="e">
        <f>G24/$D$21</f>
        <v>#DIV/0!</v>
      </c>
      <c r="I23" s="62" t="e">
        <f>E23+G23+F23</f>
        <v>#DIV/0!</v>
      </c>
    </row>
    <row r="24" spans="2:10">
      <c r="B24" s="199" t="s">
        <v>63</v>
      </c>
      <c r="C24" s="199"/>
      <c r="D24" s="199"/>
      <c r="E24" s="61">
        <f>E10+E12+E14+E16+E18+E20</f>
        <v>0</v>
      </c>
      <c r="F24" s="61">
        <f>F10+F12+F14+F16+F18+F20</f>
        <v>0</v>
      </c>
      <c r="G24" s="60">
        <f>G10+G12+G14+G16+G18+G20</f>
        <v>0</v>
      </c>
    </row>
    <row r="25" spans="2:10">
      <c r="B25" s="199" t="s">
        <v>62</v>
      </c>
      <c r="C25" s="199"/>
      <c r="D25" s="199"/>
      <c r="E25" s="59" t="e">
        <f>E23</f>
        <v>#DIV/0!</v>
      </c>
      <c r="F25" s="59" t="e">
        <f>F23+E25</f>
        <v>#DIV/0!</v>
      </c>
      <c r="G25" s="58" t="e">
        <f>F25+G23</f>
        <v>#DIV/0!</v>
      </c>
    </row>
    <row r="26" spans="2:10" ht="15" thickBot="1">
      <c r="B26" s="199" t="s">
        <v>61</v>
      </c>
      <c r="C26" s="199"/>
      <c r="D26" s="199"/>
      <c r="E26" s="57">
        <f>E24</f>
        <v>0</v>
      </c>
      <c r="F26" s="57">
        <f>F24+E26</f>
        <v>0</v>
      </c>
      <c r="G26" s="56">
        <f>F26+G24</f>
        <v>0</v>
      </c>
      <c r="I26" s="55">
        <f>SUM(E24:G24)</f>
        <v>0</v>
      </c>
      <c r="J26" s="4" t="str">
        <f>IF(D21=I26,"ok")</f>
        <v>ok</v>
      </c>
    </row>
    <row r="27" spans="2:10">
      <c r="B27" s="54"/>
      <c r="C27" s="54"/>
      <c r="D27" s="54"/>
      <c r="E27" s="54"/>
      <c r="F27" s="54"/>
      <c r="G27" s="54"/>
    </row>
    <row r="31" spans="2:10">
      <c r="B31" s="200"/>
      <c r="C31" s="200"/>
      <c r="D31" s="200"/>
      <c r="E31" s="200"/>
      <c r="F31" s="200"/>
      <c r="G31" s="200"/>
    </row>
    <row r="32" spans="2:10">
      <c r="B32" s="198"/>
      <c r="C32" s="198"/>
      <c r="D32" s="198"/>
      <c r="E32" s="198"/>
      <c r="F32" s="198"/>
      <c r="G32" s="198"/>
    </row>
    <row r="33" spans="2:7">
      <c r="B33" s="198"/>
      <c r="C33" s="198"/>
      <c r="D33" s="198"/>
      <c r="E33" s="198"/>
      <c r="F33" s="198"/>
      <c r="G33" s="198"/>
    </row>
    <row r="36" spans="2:7">
      <c r="B36" s="200" t="s">
        <v>50</v>
      </c>
      <c r="C36" s="200"/>
      <c r="D36" s="200"/>
      <c r="E36" s="200"/>
      <c r="F36" s="200"/>
      <c r="G36" s="200"/>
    </row>
    <row r="37" spans="2:7">
      <c r="B37" s="198" t="s">
        <v>53</v>
      </c>
      <c r="C37" s="198"/>
      <c r="D37" s="198"/>
      <c r="E37" s="198"/>
      <c r="F37" s="198"/>
      <c r="G37" s="198"/>
    </row>
    <row r="38" spans="2:7">
      <c r="B38" s="198" t="s">
        <v>54</v>
      </c>
      <c r="C38" s="198"/>
      <c r="D38" s="198"/>
      <c r="E38" s="198"/>
      <c r="F38" s="198"/>
      <c r="G38" s="198"/>
    </row>
  </sheetData>
  <mergeCells count="25">
    <mergeCell ref="E5:G5"/>
    <mergeCell ref="B6:C6"/>
    <mergeCell ref="B7:G7"/>
    <mergeCell ref="B9:B10"/>
    <mergeCell ref="C9:C10"/>
    <mergeCell ref="B24:D24"/>
    <mergeCell ref="B11:B12"/>
    <mergeCell ref="C11:C12"/>
    <mergeCell ref="B13:B14"/>
    <mergeCell ref="C13:C14"/>
    <mergeCell ref="B15:B16"/>
    <mergeCell ref="C15:C16"/>
    <mergeCell ref="B17:B18"/>
    <mergeCell ref="C17:C18"/>
    <mergeCell ref="B19:B20"/>
    <mergeCell ref="C19:C20"/>
    <mergeCell ref="B23:D23"/>
    <mergeCell ref="B37:G37"/>
    <mergeCell ref="B38:G38"/>
    <mergeCell ref="B25:D25"/>
    <mergeCell ref="B26:D26"/>
    <mergeCell ref="B31:G31"/>
    <mergeCell ref="B32:G32"/>
    <mergeCell ref="B33:G33"/>
    <mergeCell ref="B36:G36"/>
  </mergeCells>
  <pageMargins left="0.51181102362204722" right="0.51181102362204722" top="1.3779527559055118" bottom="0.78740157480314965"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1EF3D-F2D7-4672-87E0-FBB0E0914A37}">
  <sheetPr>
    <pageSetUpPr fitToPage="1"/>
  </sheetPr>
  <dimension ref="A1:WWD62"/>
  <sheetViews>
    <sheetView topLeftCell="I18" workbookViewId="0">
      <selection activeCell="S26" sqref="S26"/>
    </sheetView>
  </sheetViews>
  <sheetFormatPr defaultColWidth="0" defaultRowHeight="0" customHeight="1" zeroHeight="1"/>
  <cols>
    <col min="1" max="1" width="26.5" style="92" hidden="1" customWidth="1"/>
    <col min="2" max="3" width="8" style="92" hidden="1" customWidth="1"/>
    <col min="4" max="4" width="20.625" style="92" hidden="1" customWidth="1"/>
    <col min="5" max="8" width="8" style="92" hidden="1" customWidth="1"/>
    <col min="9" max="9" width="8" style="92" customWidth="1"/>
    <col min="10" max="14" width="9.375" style="92" customWidth="1"/>
    <col min="15" max="15" width="12.125" style="92" customWidth="1"/>
    <col min="16" max="16" width="11.25" style="92" customWidth="1"/>
    <col min="17" max="19" width="9.375" style="92" customWidth="1"/>
    <col min="20" max="20" width="3.25" style="92" customWidth="1"/>
    <col min="21" max="21" width="25.875" style="92" customWidth="1"/>
    <col min="22" max="22" width="12" style="92" customWidth="1"/>
    <col min="23" max="257" width="8" style="92" hidden="1"/>
    <col min="258" max="265" width="8" style="92" hidden="1" customWidth="1"/>
    <col min="266" max="271" width="9.375" style="92" customWidth="1"/>
    <col min="272" max="272" width="11.25" style="92" customWidth="1"/>
    <col min="273" max="275" width="9.375" style="92" customWidth="1"/>
    <col min="276" max="276" width="3.25" style="92" customWidth="1"/>
    <col min="277" max="277" width="25.875" style="92" customWidth="1"/>
    <col min="278" max="278" width="12" style="92" customWidth="1"/>
    <col min="279" max="513" width="8" style="92" hidden="1"/>
    <col min="514" max="521" width="8" style="92" hidden="1" customWidth="1"/>
    <col min="522" max="527" width="9.375" style="92" customWidth="1"/>
    <col min="528" max="528" width="11.25" style="92" customWidth="1"/>
    <col min="529" max="531" width="9.375" style="92" customWidth="1"/>
    <col min="532" max="532" width="3.25" style="92" customWidth="1"/>
    <col min="533" max="533" width="25.875" style="92" customWidth="1"/>
    <col min="534" max="534" width="12" style="92" customWidth="1"/>
    <col min="535" max="769" width="8" style="92" hidden="1"/>
    <col min="770" max="777" width="8" style="92" hidden="1" customWidth="1"/>
    <col min="778" max="783" width="9.375" style="92" customWidth="1"/>
    <col min="784" max="784" width="11.25" style="92" customWidth="1"/>
    <col min="785" max="787" width="9.375" style="92" customWidth="1"/>
    <col min="788" max="788" width="3.25" style="92" customWidth="1"/>
    <col min="789" max="789" width="25.875" style="92" customWidth="1"/>
    <col min="790" max="790" width="12" style="92" customWidth="1"/>
    <col min="791" max="1025" width="8" style="92" hidden="1"/>
    <col min="1026" max="1033" width="8" style="92" hidden="1" customWidth="1"/>
    <col min="1034" max="1039" width="9.375" style="92" customWidth="1"/>
    <col min="1040" max="1040" width="11.25" style="92" customWidth="1"/>
    <col min="1041" max="1043" width="9.375" style="92" customWidth="1"/>
    <col min="1044" max="1044" width="3.25" style="92" customWidth="1"/>
    <col min="1045" max="1045" width="25.875" style="92" customWidth="1"/>
    <col min="1046" max="1046" width="12" style="92" customWidth="1"/>
    <col min="1047" max="1281" width="8" style="92" hidden="1"/>
    <col min="1282" max="1289" width="8" style="92" hidden="1" customWidth="1"/>
    <col min="1290" max="1295" width="9.375" style="92" customWidth="1"/>
    <col min="1296" max="1296" width="11.25" style="92" customWidth="1"/>
    <col min="1297" max="1299" width="9.375" style="92" customWidth="1"/>
    <col min="1300" max="1300" width="3.25" style="92" customWidth="1"/>
    <col min="1301" max="1301" width="25.875" style="92" customWidth="1"/>
    <col min="1302" max="1302" width="12" style="92" customWidth="1"/>
    <col min="1303" max="1537" width="8" style="92" hidden="1"/>
    <col min="1538" max="1545" width="8" style="92" hidden="1" customWidth="1"/>
    <col min="1546" max="1551" width="9.375" style="92" customWidth="1"/>
    <col min="1552" max="1552" width="11.25" style="92" customWidth="1"/>
    <col min="1553" max="1555" width="9.375" style="92" customWidth="1"/>
    <col min="1556" max="1556" width="3.25" style="92" customWidth="1"/>
    <col min="1557" max="1557" width="25.875" style="92" customWidth="1"/>
    <col min="1558" max="1558" width="12" style="92" customWidth="1"/>
    <col min="1559" max="1793" width="8" style="92" hidden="1"/>
    <col min="1794" max="1801" width="8" style="92" hidden="1" customWidth="1"/>
    <col min="1802" max="1807" width="9.375" style="92" customWidth="1"/>
    <col min="1808" max="1808" width="11.25" style="92" customWidth="1"/>
    <col min="1809" max="1811" width="9.375" style="92" customWidth="1"/>
    <col min="1812" max="1812" width="3.25" style="92" customWidth="1"/>
    <col min="1813" max="1813" width="25.875" style="92" customWidth="1"/>
    <col min="1814" max="1814" width="12" style="92" customWidth="1"/>
    <col min="1815" max="2049" width="8" style="92" hidden="1"/>
    <col min="2050" max="2057" width="8" style="92" hidden="1" customWidth="1"/>
    <col min="2058" max="2063" width="9.375" style="92" customWidth="1"/>
    <col min="2064" max="2064" width="11.25" style="92" customWidth="1"/>
    <col min="2065" max="2067" width="9.375" style="92" customWidth="1"/>
    <col min="2068" max="2068" width="3.25" style="92" customWidth="1"/>
    <col min="2069" max="2069" width="25.875" style="92" customWidth="1"/>
    <col min="2070" max="2070" width="12" style="92" customWidth="1"/>
    <col min="2071" max="2305" width="8" style="92" hidden="1"/>
    <col min="2306" max="2313" width="8" style="92" hidden="1" customWidth="1"/>
    <col min="2314" max="2319" width="9.375" style="92" customWidth="1"/>
    <col min="2320" max="2320" width="11.25" style="92" customWidth="1"/>
    <col min="2321" max="2323" width="9.375" style="92" customWidth="1"/>
    <col min="2324" max="2324" width="3.25" style="92" customWidth="1"/>
    <col min="2325" max="2325" width="25.875" style="92" customWidth="1"/>
    <col min="2326" max="2326" width="12" style="92" customWidth="1"/>
    <col min="2327" max="2561" width="8" style="92" hidden="1"/>
    <col min="2562" max="2569" width="8" style="92" hidden="1" customWidth="1"/>
    <col min="2570" max="2575" width="9.375" style="92" customWidth="1"/>
    <col min="2576" max="2576" width="11.25" style="92" customWidth="1"/>
    <col min="2577" max="2579" width="9.375" style="92" customWidth="1"/>
    <col min="2580" max="2580" width="3.25" style="92" customWidth="1"/>
    <col min="2581" max="2581" width="25.875" style="92" customWidth="1"/>
    <col min="2582" max="2582" width="12" style="92" customWidth="1"/>
    <col min="2583" max="2817" width="8" style="92" hidden="1"/>
    <col min="2818" max="2825" width="8" style="92" hidden="1" customWidth="1"/>
    <col min="2826" max="2831" width="9.375" style="92" customWidth="1"/>
    <col min="2832" max="2832" width="11.25" style="92" customWidth="1"/>
    <col min="2833" max="2835" width="9.375" style="92" customWidth="1"/>
    <col min="2836" max="2836" width="3.25" style="92" customWidth="1"/>
    <col min="2837" max="2837" width="25.875" style="92" customWidth="1"/>
    <col min="2838" max="2838" width="12" style="92" customWidth="1"/>
    <col min="2839" max="3073" width="8" style="92" hidden="1"/>
    <col min="3074" max="3081" width="8" style="92" hidden="1" customWidth="1"/>
    <col min="3082" max="3087" width="9.375" style="92" customWidth="1"/>
    <col min="3088" max="3088" width="11.25" style="92" customWidth="1"/>
    <col min="3089" max="3091" width="9.375" style="92" customWidth="1"/>
    <col min="3092" max="3092" width="3.25" style="92" customWidth="1"/>
    <col min="3093" max="3093" width="25.875" style="92" customWidth="1"/>
    <col min="3094" max="3094" width="12" style="92" customWidth="1"/>
    <col min="3095" max="3329" width="8" style="92" hidden="1"/>
    <col min="3330" max="3337" width="8" style="92" hidden="1" customWidth="1"/>
    <col min="3338" max="3343" width="9.375" style="92" customWidth="1"/>
    <col min="3344" max="3344" width="11.25" style="92" customWidth="1"/>
    <col min="3345" max="3347" width="9.375" style="92" customWidth="1"/>
    <col min="3348" max="3348" width="3.25" style="92" customWidth="1"/>
    <col min="3349" max="3349" width="25.875" style="92" customWidth="1"/>
    <col min="3350" max="3350" width="12" style="92" customWidth="1"/>
    <col min="3351" max="3585" width="8" style="92" hidden="1"/>
    <col min="3586" max="3593" width="8" style="92" hidden="1" customWidth="1"/>
    <col min="3594" max="3599" width="9.375" style="92" customWidth="1"/>
    <col min="3600" max="3600" width="11.25" style="92" customWidth="1"/>
    <col min="3601" max="3603" width="9.375" style="92" customWidth="1"/>
    <col min="3604" max="3604" width="3.25" style="92" customWidth="1"/>
    <col min="3605" max="3605" width="25.875" style="92" customWidth="1"/>
    <col min="3606" max="3606" width="12" style="92" customWidth="1"/>
    <col min="3607" max="3841" width="8" style="92" hidden="1"/>
    <col min="3842" max="3849" width="8" style="92" hidden="1" customWidth="1"/>
    <col min="3850" max="3855" width="9.375" style="92" customWidth="1"/>
    <col min="3856" max="3856" width="11.25" style="92" customWidth="1"/>
    <col min="3857" max="3859" width="9.375" style="92" customWidth="1"/>
    <col min="3860" max="3860" width="3.25" style="92" customWidth="1"/>
    <col min="3861" max="3861" width="25.875" style="92" customWidth="1"/>
    <col min="3862" max="3862" width="12" style="92" customWidth="1"/>
    <col min="3863" max="4097" width="8" style="92" hidden="1"/>
    <col min="4098" max="4105" width="8" style="92" hidden="1" customWidth="1"/>
    <col min="4106" max="4111" width="9.375" style="92" customWidth="1"/>
    <col min="4112" max="4112" width="11.25" style="92" customWidth="1"/>
    <col min="4113" max="4115" width="9.375" style="92" customWidth="1"/>
    <col min="4116" max="4116" width="3.25" style="92" customWidth="1"/>
    <col min="4117" max="4117" width="25.875" style="92" customWidth="1"/>
    <col min="4118" max="4118" width="12" style="92" customWidth="1"/>
    <col min="4119" max="4353" width="8" style="92" hidden="1"/>
    <col min="4354" max="4361" width="8" style="92" hidden="1" customWidth="1"/>
    <col min="4362" max="4367" width="9.375" style="92" customWidth="1"/>
    <col min="4368" max="4368" width="11.25" style="92" customWidth="1"/>
    <col min="4369" max="4371" width="9.375" style="92" customWidth="1"/>
    <col min="4372" max="4372" width="3.25" style="92" customWidth="1"/>
    <col min="4373" max="4373" width="25.875" style="92" customWidth="1"/>
    <col min="4374" max="4374" width="12" style="92" customWidth="1"/>
    <col min="4375" max="4609" width="8" style="92" hidden="1"/>
    <col min="4610" max="4617" width="8" style="92" hidden="1" customWidth="1"/>
    <col min="4618" max="4623" width="9.375" style="92" customWidth="1"/>
    <col min="4624" max="4624" width="11.25" style="92" customWidth="1"/>
    <col min="4625" max="4627" width="9.375" style="92" customWidth="1"/>
    <col min="4628" max="4628" width="3.25" style="92" customWidth="1"/>
    <col min="4629" max="4629" width="25.875" style="92" customWidth="1"/>
    <col min="4630" max="4630" width="12" style="92" customWidth="1"/>
    <col min="4631" max="4865" width="8" style="92" hidden="1"/>
    <col min="4866" max="4873" width="8" style="92" hidden="1" customWidth="1"/>
    <col min="4874" max="4879" width="9.375" style="92" customWidth="1"/>
    <col min="4880" max="4880" width="11.25" style="92" customWidth="1"/>
    <col min="4881" max="4883" width="9.375" style="92" customWidth="1"/>
    <col min="4884" max="4884" width="3.25" style="92" customWidth="1"/>
    <col min="4885" max="4885" width="25.875" style="92" customWidth="1"/>
    <col min="4886" max="4886" width="12" style="92" customWidth="1"/>
    <col min="4887" max="5121" width="8" style="92" hidden="1"/>
    <col min="5122" max="5129" width="8" style="92" hidden="1" customWidth="1"/>
    <col min="5130" max="5135" width="9.375" style="92" customWidth="1"/>
    <col min="5136" max="5136" width="11.25" style="92" customWidth="1"/>
    <col min="5137" max="5139" width="9.375" style="92" customWidth="1"/>
    <col min="5140" max="5140" width="3.25" style="92" customWidth="1"/>
    <col min="5141" max="5141" width="25.875" style="92" customWidth="1"/>
    <col min="5142" max="5142" width="12" style="92" customWidth="1"/>
    <col min="5143" max="5377" width="8" style="92" hidden="1"/>
    <col min="5378" max="5385" width="8" style="92" hidden="1" customWidth="1"/>
    <col min="5386" max="5391" width="9.375" style="92" customWidth="1"/>
    <col min="5392" max="5392" width="11.25" style="92" customWidth="1"/>
    <col min="5393" max="5395" width="9.375" style="92" customWidth="1"/>
    <col min="5396" max="5396" width="3.25" style="92" customWidth="1"/>
    <col min="5397" max="5397" width="25.875" style="92" customWidth="1"/>
    <col min="5398" max="5398" width="12" style="92" customWidth="1"/>
    <col min="5399" max="5633" width="8" style="92" hidden="1"/>
    <col min="5634" max="5641" width="8" style="92" hidden="1" customWidth="1"/>
    <col min="5642" max="5647" width="9.375" style="92" customWidth="1"/>
    <col min="5648" max="5648" width="11.25" style="92" customWidth="1"/>
    <col min="5649" max="5651" width="9.375" style="92" customWidth="1"/>
    <col min="5652" max="5652" width="3.25" style="92" customWidth="1"/>
    <col min="5653" max="5653" width="25.875" style="92" customWidth="1"/>
    <col min="5654" max="5654" width="12" style="92" customWidth="1"/>
    <col min="5655" max="5889" width="8" style="92" hidden="1"/>
    <col min="5890" max="5897" width="8" style="92" hidden="1" customWidth="1"/>
    <col min="5898" max="5903" width="9.375" style="92" customWidth="1"/>
    <col min="5904" max="5904" width="11.25" style="92" customWidth="1"/>
    <col min="5905" max="5907" width="9.375" style="92" customWidth="1"/>
    <col min="5908" max="5908" width="3.25" style="92" customWidth="1"/>
    <col min="5909" max="5909" width="25.875" style="92" customWidth="1"/>
    <col min="5910" max="5910" width="12" style="92" customWidth="1"/>
    <col min="5911" max="6145" width="8" style="92" hidden="1"/>
    <col min="6146" max="6153" width="8" style="92" hidden="1" customWidth="1"/>
    <col min="6154" max="6159" width="9.375" style="92" customWidth="1"/>
    <col min="6160" max="6160" width="11.25" style="92" customWidth="1"/>
    <col min="6161" max="6163" width="9.375" style="92" customWidth="1"/>
    <col min="6164" max="6164" width="3.25" style="92" customWidth="1"/>
    <col min="6165" max="6165" width="25.875" style="92" customWidth="1"/>
    <col min="6166" max="6166" width="12" style="92" customWidth="1"/>
    <col min="6167" max="6401" width="8" style="92" hidden="1"/>
    <col min="6402" max="6409" width="8" style="92" hidden="1" customWidth="1"/>
    <col min="6410" max="6415" width="9.375" style="92" customWidth="1"/>
    <col min="6416" max="6416" width="11.25" style="92" customWidth="1"/>
    <col min="6417" max="6419" width="9.375" style="92" customWidth="1"/>
    <col min="6420" max="6420" width="3.25" style="92" customWidth="1"/>
    <col min="6421" max="6421" width="25.875" style="92" customWidth="1"/>
    <col min="6422" max="6422" width="12" style="92" customWidth="1"/>
    <col min="6423" max="6657" width="8" style="92" hidden="1"/>
    <col min="6658" max="6665" width="8" style="92" hidden="1" customWidth="1"/>
    <col min="6666" max="6671" width="9.375" style="92" customWidth="1"/>
    <col min="6672" max="6672" width="11.25" style="92" customWidth="1"/>
    <col min="6673" max="6675" width="9.375" style="92" customWidth="1"/>
    <col min="6676" max="6676" width="3.25" style="92" customWidth="1"/>
    <col min="6677" max="6677" width="25.875" style="92" customWidth="1"/>
    <col min="6678" max="6678" width="12" style="92" customWidth="1"/>
    <col min="6679" max="6913" width="8" style="92" hidden="1"/>
    <col min="6914" max="6921" width="8" style="92" hidden="1" customWidth="1"/>
    <col min="6922" max="6927" width="9.375" style="92" customWidth="1"/>
    <col min="6928" max="6928" width="11.25" style="92" customWidth="1"/>
    <col min="6929" max="6931" width="9.375" style="92" customWidth="1"/>
    <col min="6932" max="6932" width="3.25" style="92" customWidth="1"/>
    <col min="6933" max="6933" width="25.875" style="92" customWidth="1"/>
    <col min="6934" max="6934" width="12" style="92" customWidth="1"/>
    <col min="6935" max="7169" width="8" style="92" hidden="1"/>
    <col min="7170" max="7177" width="8" style="92" hidden="1" customWidth="1"/>
    <col min="7178" max="7183" width="9.375" style="92" customWidth="1"/>
    <col min="7184" max="7184" width="11.25" style="92" customWidth="1"/>
    <col min="7185" max="7187" width="9.375" style="92" customWidth="1"/>
    <col min="7188" max="7188" width="3.25" style="92" customWidth="1"/>
    <col min="7189" max="7189" width="25.875" style="92" customWidth="1"/>
    <col min="7190" max="7190" width="12" style="92" customWidth="1"/>
    <col min="7191" max="7425" width="8" style="92" hidden="1"/>
    <col min="7426" max="7433" width="8" style="92" hidden="1" customWidth="1"/>
    <col min="7434" max="7439" width="9.375" style="92" customWidth="1"/>
    <col min="7440" max="7440" width="11.25" style="92" customWidth="1"/>
    <col min="7441" max="7443" width="9.375" style="92" customWidth="1"/>
    <col min="7444" max="7444" width="3.25" style="92" customWidth="1"/>
    <col min="7445" max="7445" width="25.875" style="92" customWidth="1"/>
    <col min="7446" max="7446" width="12" style="92" customWidth="1"/>
    <col min="7447" max="7681" width="8" style="92" hidden="1"/>
    <col min="7682" max="7689" width="8" style="92" hidden="1" customWidth="1"/>
    <col min="7690" max="7695" width="9.375" style="92" customWidth="1"/>
    <col min="7696" max="7696" width="11.25" style="92" customWidth="1"/>
    <col min="7697" max="7699" width="9.375" style="92" customWidth="1"/>
    <col min="7700" max="7700" width="3.25" style="92" customWidth="1"/>
    <col min="7701" max="7701" width="25.875" style="92" customWidth="1"/>
    <col min="7702" max="7702" width="12" style="92" customWidth="1"/>
    <col min="7703" max="7937" width="8" style="92" hidden="1"/>
    <col min="7938" max="7945" width="8" style="92" hidden="1" customWidth="1"/>
    <col min="7946" max="7951" width="9.375" style="92" customWidth="1"/>
    <col min="7952" max="7952" width="11.25" style="92" customWidth="1"/>
    <col min="7953" max="7955" width="9.375" style="92" customWidth="1"/>
    <col min="7956" max="7956" width="3.25" style="92" customWidth="1"/>
    <col min="7957" max="7957" width="25.875" style="92" customWidth="1"/>
    <col min="7958" max="7958" width="12" style="92" customWidth="1"/>
    <col min="7959" max="8193" width="8" style="92" hidden="1"/>
    <col min="8194" max="8201" width="8" style="92" hidden="1" customWidth="1"/>
    <col min="8202" max="8207" width="9.375" style="92" customWidth="1"/>
    <col min="8208" max="8208" width="11.25" style="92" customWidth="1"/>
    <col min="8209" max="8211" width="9.375" style="92" customWidth="1"/>
    <col min="8212" max="8212" width="3.25" style="92" customWidth="1"/>
    <col min="8213" max="8213" width="25.875" style="92" customWidth="1"/>
    <col min="8214" max="8214" width="12" style="92" customWidth="1"/>
    <col min="8215" max="8449" width="8" style="92" hidden="1"/>
    <col min="8450" max="8457" width="8" style="92" hidden="1" customWidth="1"/>
    <col min="8458" max="8463" width="9.375" style="92" customWidth="1"/>
    <col min="8464" max="8464" width="11.25" style="92" customWidth="1"/>
    <col min="8465" max="8467" width="9.375" style="92" customWidth="1"/>
    <col min="8468" max="8468" width="3.25" style="92" customWidth="1"/>
    <col min="8469" max="8469" width="25.875" style="92" customWidth="1"/>
    <col min="8470" max="8470" width="12" style="92" customWidth="1"/>
    <col min="8471" max="8705" width="8" style="92" hidden="1"/>
    <col min="8706" max="8713" width="8" style="92" hidden="1" customWidth="1"/>
    <col min="8714" max="8719" width="9.375" style="92" customWidth="1"/>
    <col min="8720" max="8720" width="11.25" style="92" customWidth="1"/>
    <col min="8721" max="8723" width="9.375" style="92" customWidth="1"/>
    <col min="8724" max="8724" width="3.25" style="92" customWidth="1"/>
    <col min="8725" max="8725" width="25.875" style="92" customWidth="1"/>
    <col min="8726" max="8726" width="12" style="92" customWidth="1"/>
    <col min="8727" max="8961" width="8" style="92" hidden="1"/>
    <col min="8962" max="8969" width="8" style="92" hidden="1" customWidth="1"/>
    <col min="8970" max="8975" width="9.375" style="92" customWidth="1"/>
    <col min="8976" max="8976" width="11.25" style="92" customWidth="1"/>
    <col min="8977" max="8979" width="9.375" style="92" customWidth="1"/>
    <col min="8980" max="8980" width="3.25" style="92" customWidth="1"/>
    <col min="8981" max="8981" width="25.875" style="92" customWidth="1"/>
    <col min="8982" max="8982" width="12" style="92" customWidth="1"/>
    <col min="8983" max="9217" width="8" style="92" hidden="1"/>
    <col min="9218" max="9225" width="8" style="92" hidden="1" customWidth="1"/>
    <col min="9226" max="9231" width="9.375" style="92" customWidth="1"/>
    <col min="9232" max="9232" width="11.25" style="92" customWidth="1"/>
    <col min="9233" max="9235" width="9.375" style="92" customWidth="1"/>
    <col min="9236" max="9236" width="3.25" style="92" customWidth="1"/>
    <col min="9237" max="9237" width="25.875" style="92" customWidth="1"/>
    <col min="9238" max="9238" width="12" style="92" customWidth="1"/>
    <col min="9239" max="9473" width="8" style="92" hidden="1"/>
    <col min="9474" max="9481" width="8" style="92" hidden="1" customWidth="1"/>
    <col min="9482" max="9487" width="9.375" style="92" customWidth="1"/>
    <col min="9488" max="9488" width="11.25" style="92" customWidth="1"/>
    <col min="9489" max="9491" width="9.375" style="92" customWidth="1"/>
    <col min="9492" max="9492" width="3.25" style="92" customWidth="1"/>
    <col min="9493" max="9493" width="25.875" style="92" customWidth="1"/>
    <col min="9494" max="9494" width="12" style="92" customWidth="1"/>
    <col min="9495" max="9729" width="8" style="92" hidden="1"/>
    <col min="9730" max="9737" width="8" style="92" hidden="1" customWidth="1"/>
    <col min="9738" max="9743" width="9.375" style="92" customWidth="1"/>
    <col min="9744" max="9744" width="11.25" style="92" customWidth="1"/>
    <col min="9745" max="9747" width="9.375" style="92" customWidth="1"/>
    <col min="9748" max="9748" width="3.25" style="92" customWidth="1"/>
    <col min="9749" max="9749" width="25.875" style="92" customWidth="1"/>
    <col min="9750" max="9750" width="12" style="92" customWidth="1"/>
    <col min="9751" max="9985" width="8" style="92" hidden="1"/>
    <col min="9986" max="9993" width="8" style="92" hidden="1" customWidth="1"/>
    <col min="9994" max="9999" width="9.375" style="92" customWidth="1"/>
    <col min="10000" max="10000" width="11.25" style="92" customWidth="1"/>
    <col min="10001" max="10003" width="9.375" style="92" customWidth="1"/>
    <col min="10004" max="10004" width="3.25" style="92" customWidth="1"/>
    <col min="10005" max="10005" width="25.875" style="92" customWidth="1"/>
    <col min="10006" max="10006" width="12" style="92" customWidth="1"/>
    <col min="10007" max="10241" width="8" style="92" hidden="1"/>
    <col min="10242" max="10249" width="8" style="92" hidden="1" customWidth="1"/>
    <col min="10250" max="10255" width="9.375" style="92" customWidth="1"/>
    <col min="10256" max="10256" width="11.25" style="92" customWidth="1"/>
    <col min="10257" max="10259" width="9.375" style="92" customWidth="1"/>
    <col min="10260" max="10260" width="3.25" style="92" customWidth="1"/>
    <col min="10261" max="10261" width="25.875" style="92" customWidth="1"/>
    <col min="10262" max="10262" width="12" style="92" customWidth="1"/>
    <col min="10263" max="10497" width="8" style="92" hidden="1"/>
    <col min="10498" max="10505" width="8" style="92" hidden="1" customWidth="1"/>
    <col min="10506" max="10511" width="9.375" style="92" customWidth="1"/>
    <col min="10512" max="10512" width="11.25" style="92" customWidth="1"/>
    <col min="10513" max="10515" width="9.375" style="92" customWidth="1"/>
    <col min="10516" max="10516" width="3.25" style="92" customWidth="1"/>
    <col min="10517" max="10517" width="25.875" style="92" customWidth="1"/>
    <col min="10518" max="10518" width="12" style="92" customWidth="1"/>
    <col min="10519" max="10753" width="8" style="92" hidden="1"/>
    <col min="10754" max="10761" width="8" style="92" hidden="1" customWidth="1"/>
    <col min="10762" max="10767" width="9.375" style="92" customWidth="1"/>
    <col min="10768" max="10768" width="11.25" style="92" customWidth="1"/>
    <col min="10769" max="10771" width="9.375" style="92" customWidth="1"/>
    <col min="10772" max="10772" width="3.25" style="92" customWidth="1"/>
    <col min="10773" max="10773" width="25.875" style="92" customWidth="1"/>
    <col min="10774" max="10774" width="12" style="92" customWidth="1"/>
    <col min="10775" max="11009" width="8" style="92" hidden="1"/>
    <col min="11010" max="11017" width="8" style="92" hidden="1" customWidth="1"/>
    <col min="11018" max="11023" width="9.375" style="92" customWidth="1"/>
    <col min="11024" max="11024" width="11.25" style="92" customWidth="1"/>
    <col min="11025" max="11027" width="9.375" style="92" customWidth="1"/>
    <col min="11028" max="11028" width="3.25" style="92" customWidth="1"/>
    <col min="11029" max="11029" width="25.875" style="92" customWidth="1"/>
    <col min="11030" max="11030" width="12" style="92" customWidth="1"/>
    <col min="11031" max="11265" width="8" style="92" hidden="1"/>
    <col min="11266" max="11273" width="8" style="92" hidden="1" customWidth="1"/>
    <col min="11274" max="11279" width="9.375" style="92" customWidth="1"/>
    <col min="11280" max="11280" width="11.25" style="92" customWidth="1"/>
    <col min="11281" max="11283" width="9.375" style="92" customWidth="1"/>
    <col min="11284" max="11284" width="3.25" style="92" customWidth="1"/>
    <col min="11285" max="11285" width="25.875" style="92" customWidth="1"/>
    <col min="11286" max="11286" width="12" style="92" customWidth="1"/>
    <col min="11287" max="11521" width="8" style="92" hidden="1"/>
    <col min="11522" max="11529" width="8" style="92" hidden="1" customWidth="1"/>
    <col min="11530" max="11535" width="9.375" style="92" customWidth="1"/>
    <col min="11536" max="11536" width="11.25" style="92" customWidth="1"/>
    <col min="11537" max="11539" width="9.375" style="92" customWidth="1"/>
    <col min="11540" max="11540" width="3.25" style="92" customWidth="1"/>
    <col min="11541" max="11541" width="25.875" style="92" customWidth="1"/>
    <col min="11542" max="11542" width="12" style="92" customWidth="1"/>
    <col min="11543" max="11777" width="8" style="92" hidden="1"/>
    <col min="11778" max="11785" width="8" style="92" hidden="1" customWidth="1"/>
    <col min="11786" max="11791" width="9.375" style="92" customWidth="1"/>
    <col min="11792" max="11792" width="11.25" style="92" customWidth="1"/>
    <col min="11793" max="11795" width="9.375" style="92" customWidth="1"/>
    <col min="11796" max="11796" width="3.25" style="92" customWidth="1"/>
    <col min="11797" max="11797" width="25.875" style="92" customWidth="1"/>
    <col min="11798" max="11798" width="12" style="92" customWidth="1"/>
    <col min="11799" max="12033" width="8" style="92" hidden="1"/>
    <col min="12034" max="12041" width="8" style="92" hidden="1" customWidth="1"/>
    <col min="12042" max="12047" width="9.375" style="92" customWidth="1"/>
    <col min="12048" max="12048" width="11.25" style="92" customWidth="1"/>
    <col min="12049" max="12051" width="9.375" style="92" customWidth="1"/>
    <col min="12052" max="12052" width="3.25" style="92" customWidth="1"/>
    <col min="12053" max="12053" width="25.875" style="92" customWidth="1"/>
    <col min="12054" max="12054" width="12" style="92" customWidth="1"/>
    <col min="12055" max="12289" width="8" style="92" hidden="1"/>
    <col min="12290" max="12297" width="8" style="92" hidden="1" customWidth="1"/>
    <col min="12298" max="12303" width="9.375" style="92" customWidth="1"/>
    <col min="12304" max="12304" width="11.25" style="92" customWidth="1"/>
    <col min="12305" max="12307" width="9.375" style="92" customWidth="1"/>
    <col min="12308" max="12308" width="3.25" style="92" customWidth="1"/>
    <col min="12309" max="12309" width="25.875" style="92" customWidth="1"/>
    <col min="12310" max="12310" width="12" style="92" customWidth="1"/>
    <col min="12311" max="12545" width="8" style="92" hidden="1"/>
    <col min="12546" max="12553" width="8" style="92" hidden="1" customWidth="1"/>
    <col min="12554" max="12559" width="9.375" style="92" customWidth="1"/>
    <col min="12560" max="12560" width="11.25" style="92" customWidth="1"/>
    <col min="12561" max="12563" width="9.375" style="92" customWidth="1"/>
    <col min="12564" max="12564" width="3.25" style="92" customWidth="1"/>
    <col min="12565" max="12565" width="25.875" style="92" customWidth="1"/>
    <col min="12566" max="12566" width="12" style="92" customWidth="1"/>
    <col min="12567" max="12801" width="8" style="92" hidden="1"/>
    <col min="12802" max="12809" width="8" style="92" hidden="1" customWidth="1"/>
    <col min="12810" max="12815" width="9.375" style="92" customWidth="1"/>
    <col min="12816" max="12816" width="11.25" style="92" customWidth="1"/>
    <col min="12817" max="12819" width="9.375" style="92" customWidth="1"/>
    <col min="12820" max="12820" width="3.25" style="92" customWidth="1"/>
    <col min="12821" max="12821" width="25.875" style="92" customWidth="1"/>
    <col min="12822" max="12822" width="12" style="92" customWidth="1"/>
    <col min="12823" max="13057" width="8" style="92" hidden="1"/>
    <col min="13058" max="13065" width="8" style="92" hidden="1" customWidth="1"/>
    <col min="13066" max="13071" width="9.375" style="92" customWidth="1"/>
    <col min="13072" max="13072" width="11.25" style="92" customWidth="1"/>
    <col min="13073" max="13075" width="9.375" style="92" customWidth="1"/>
    <col min="13076" max="13076" width="3.25" style="92" customWidth="1"/>
    <col min="13077" max="13077" width="25.875" style="92" customWidth="1"/>
    <col min="13078" max="13078" width="12" style="92" customWidth="1"/>
    <col min="13079" max="13313" width="8" style="92" hidden="1"/>
    <col min="13314" max="13321" width="8" style="92" hidden="1" customWidth="1"/>
    <col min="13322" max="13327" width="9.375" style="92" customWidth="1"/>
    <col min="13328" max="13328" width="11.25" style="92" customWidth="1"/>
    <col min="13329" max="13331" width="9.375" style="92" customWidth="1"/>
    <col min="13332" max="13332" width="3.25" style="92" customWidth="1"/>
    <col min="13333" max="13333" width="25.875" style="92" customWidth="1"/>
    <col min="13334" max="13334" width="12" style="92" customWidth="1"/>
    <col min="13335" max="13569" width="8" style="92" hidden="1"/>
    <col min="13570" max="13577" width="8" style="92" hidden="1" customWidth="1"/>
    <col min="13578" max="13583" width="9.375" style="92" customWidth="1"/>
    <col min="13584" max="13584" width="11.25" style="92" customWidth="1"/>
    <col min="13585" max="13587" width="9.375" style="92" customWidth="1"/>
    <col min="13588" max="13588" width="3.25" style="92" customWidth="1"/>
    <col min="13589" max="13589" width="25.875" style="92" customWidth="1"/>
    <col min="13590" max="13590" width="12" style="92" customWidth="1"/>
    <col min="13591" max="13825" width="8" style="92" hidden="1"/>
    <col min="13826" max="13833" width="8" style="92" hidden="1" customWidth="1"/>
    <col min="13834" max="13839" width="9.375" style="92" customWidth="1"/>
    <col min="13840" max="13840" width="11.25" style="92" customWidth="1"/>
    <col min="13841" max="13843" width="9.375" style="92" customWidth="1"/>
    <col min="13844" max="13844" width="3.25" style="92" customWidth="1"/>
    <col min="13845" max="13845" width="25.875" style="92" customWidth="1"/>
    <col min="13846" max="13846" width="12" style="92" customWidth="1"/>
    <col min="13847" max="14081" width="8" style="92" hidden="1"/>
    <col min="14082" max="14089" width="8" style="92" hidden="1" customWidth="1"/>
    <col min="14090" max="14095" width="9.375" style="92" customWidth="1"/>
    <col min="14096" max="14096" width="11.25" style="92" customWidth="1"/>
    <col min="14097" max="14099" width="9.375" style="92" customWidth="1"/>
    <col min="14100" max="14100" width="3.25" style="92" customWidth="1"/>
    <col min="14101" max="14101" width="25.875" style="92" customWidth="1"/>
    <col min="14102" max="14102" width="12" style="92" customWidth="1"/>
    <col min="14103" max="14337" width="8" style="92" hidden="1"/>
    <col min="14338" max="14345" width="8" style="92" hidden="1" customWidth="1"/>
    <col min="14346" max="14351" width="9.375" style="92" customWidth="1"/>
    <col min="14352" max="14352" width="11.25" style="92" customWidth="1"/>
    <col min="14353" max="14355" width="9.375" style="92" customWidth="1"/>
    <col min="14356" max="14356" width="3.25" style="92" customWidth="1"/>
    <col min="14357" max="14357" width="25.875" style="92" customWidth="1"/>
    <col min="14358" max="14358" width="12" style="92" customWidth="1"/>
    <col min="14359" max="14593" width="8" style="92" hidden="1"/>
    <col min="14594" max="14601" width="8" style="92" hidden="1" customWidth="1"/>
    <col min="14602" max="14607" width="9.375" style="92" customWidth="1"/>
    <col min="14608" max="14608" width="11.25" style="92" customWidth="1"/>
    <col min="14609" max="14611" width="9.375" style="92" customWidth="1"/>
    <col min="14612" max="14612" width="3.25" style="92" customWidth="1"/>
    <col min="14613" max="14613" width="25.875" style="92" customWidth="1"/>
    <col min="14614" max="14614" width="12" style="92" customWidth="1"/>
    <col min="14615" max="14849" width="8" style="92" hidden="1"/>
    <col min="14850" max="14857" width="8" style="92" hidden="1" customWidth="1"/>
    <col min="14858" max="14863" width="9.375" style="92" customWidth="1"/>
    <col min="14864" max="14864" width="11.25" style="92" customWidth="1"/>
    <col min="14865" max="14867" width="9.375" style="92" customWidth="1"/>
    <col min="14868" max="14868" width="3.25" style="92" customWidth="1"/>
    <col min="14869" max="14869" width="25.875" style="92" customWidth="1"/>
    <col min="14870" max="14870" width="12" style="92" customWidth="1"/>
    <col min="14871" max="15105" width="8" style="92" hidden="1"/>
    <col min="15106" max="15113" width="8" style="92" hidden="1" customWidth="1"/>
    <col min="15114" max="15119" width="9.375" style="92" customWidth="1"/>
    <col min="15120" max="15120" width="11.25" style="92" customWidth="1"/>
    <col min="15121" max="15123" width="9.375" style="92" customWidth="1"/>
    <col min="15124" max="15124" width="3.25" style="92" customWidth="1"/>
    <col min="15125" max="15125" width="25.875" style="92" customWidth="1"/>
    <col min="15126" max="15126" width="12" style="92" customWidth="1"/>
    <col min="15127" max="15361" width="8" style="92" hidden="1"/>
    <col min="15362" max="15369" width="8" style="92" hidden="1" customWidth="1"/>
    <col min="15370" max="15375" width="9.375" style="92" customWidth="1"/>
    <col min="15376" max="15376" width="11.25" style="92" customWidth="1"/>
    <col min="15377" max="15379" width="9.375" style="92" customWidth="1"/>
    <col min="15380" max="15380" width="3.25" style="92" customWidth="1"/>
    <col min="15381" max="15381" width="25.875" style="92" customWidth="1"/>
    <col min="15382" max="15382" width="12" style="92" customWidth="1"/>
    <col min="15383" max="15617" width="8" style="92" hidden="1"/>
    <col min="15618" max="15625" width="8" style="92" hidden="1" customWidth="1"/>
    <col min="15626" max="15631" width="9.375" style="92" customWidth="1"/>
    <col min="15632" max="15632" width="11.25" style="92" customWidth="1"/>
    <col min="15633" max="15635" width="9.375" style="92" customWidth="1"/>
    <col min="15636" max="15636" width="3.25" style="92" customWidth="1"/>
    <col min="15637" max="15637" width="25.875" style="92" customWidth="1"/>
    <col min="15638" max="15638" width="12" style="92" customWidth="1"/>
    <col min="15639" max="15873" width="8" style="92" hidden="1"/>
    <col min="15874" max="15881" width="8" style="92" hidden="1" customWidth="1"/>
    <col min="15882" max="15887" width="9.375" style="92" customWidth="1"/>
    <col min="15888" max="15888" width="11.25" style="92" customWidth="1"/>
    <col min="15889" max="15891" width="9.375" style="92" customWidth="1"/>
    <col min="15892" max="15892" width="3.25" style="92" customWidth="1"/>
    <col min="15893" max="15893" width="25.875" style="92" customWidth="1"/>
    <col min="15894" max="15894" width="12" style="92" customWidth="1"/>
    <col min="15895" max="16129" width="8" style="92" hidden="1"/>
    <col min="16130" max="16137" width="8" style="92" hidden="1" customWidth="1"/>
    <col min="16138" max="16143" width="9.375" style="92" customWidth="1"/>
    <col min="16144" max="16144" width="11.25" style="92" customWidth="1"/>
    <col min="16145" max="16147" width="9.375" style="92" customWidth="1"/>
    <col min="16148" max="16148" width="3.25" style="92" customWidth="1"/>
    <col min="16149" max="16149" width="25.875" style="92" customWidth="1"/>
    <col min="16150" max="16150" width="12" style="92" customWidth="1"/>
    <col min="16151" max="16384" width="8" style="92" hidden="1"/>
  </cols>
  <sheetData>
    <row r="1" spans="1:30" ht="8.25" customHeight="1"/>
    <row r="2" spans="1:30" ht="24.75" customHeight="1">
      <c r="A2" s="92" t="s">
        <v>80</v>
      </c>
      <c r="B2" s="99" t="s">
        <v>92</v>
      </c>
      <c r="C2" s="92" t="str">
        <f t="shared" ref="C2:C9" si="0">CONCATENATE(A2,"-",B2)</f>
        <v>Construção de Praças Urbanas, Rodovias, Ferrovias e recapeamento e pavimentação de vias urbanas-AC</v>
      </c>
      <c r="E2" s="97">
        <v>3.7999999999999999E-2</v>
      </c>
      <c r="F2" s="97">
        <v>4.0099999999999997E-2</v>
      </c>
      <c r="G2" s="97">
        <v>4.6699999999999998E-2</v>
      </c>
      <c r="J2" s="188" t="s">
        <v>119</v>
      </c>
      <c r="K2" s="189"/>
      <c r="L2" s="189"/>
      <c r="M2" s="189"/>
      <c r="N2" s="189"/>
      <c r="O2" s="189"/>
      <c r="P2" s="189"/>
      <c r="Q2" s="189"/>
      <c r="R2" s="189"/>
      <c r="S2" s="190"/>
    </row>
    <row r="3" spans="1:30" ht="6" customHeight="1">
      <c r="A3" s="92" t="s">
        <v>80</v>
      </c>
      <c r="B3" s="99" t="s">
        <v>91</v>
      </c>
      <c r="C3" s="92" t="str">
        <f t="shared" si="0"/>
        <v>Construção de Praças Urbanas, Rodovias, Ferrovias e recapeamento e pavimentação de vias urbanas-SG</v>
      </c>
      <c r="E3" s="97">
        <v>3.2000000000000002E-3</v>
      </c>
      <c r="F3" s="97">
        <v>4.0000000000000001E-3</v>
      </c>
      <c r="G3" s="97">
        <v>7.4000000000000003E-3</v>
      </c>
      <c r="J3" s="116"/>
      <c r="K3" s="116"/>
      <c r="L3" s="116"/>
      <c r="M3" s="116"/>
      <c r="N3" s="116"/>
      <c r="O3" s="116"/>
      <c r="P3" s="116"/>
      <c r="Q3" s="116"/>
      <c r="R3" s="116"/>
      <c r="S3" s="116"/>
    </row>
    <row r="4" spans="1:30" ht="12.75">
      <c r="A4" s="92" t="s">
        <v>80</v>
      </c>
      <c r="B4" s="99" t="s">
        <v>90</v>
      </c>
      <c r="C4" s="92" t="str">
        <f t="shared" si="0"/>
        <v>Construção de Praças Urbanas, Rodovias, Ferrovias e recapeamento e pavimentação de vias urbanas-R</v>
      </c>
      <c r="E4" s="97">
        <v>5.0000000000000001E-3</v>
      </c>
      <c r="F4" s="97">
        <v>5.6000000000000008E-3</v>
      </c>
      <c r="G4" s="97">
        <v>9.7000000000000003E-3</v>
      </c>
      <c r="J4" s="191" t="s">
        <v>117</v>
      </c>
      <c r="K4" s="191"/>
      <c r="L4" s="191"/>
      <c r="M4" s="191"/>
      <c r="N4" s="191"/>
      <c r="O4" s="191"/>
      <c r="P4" s="191"/>
      <c r="Q4" s="191"/>
      <c r="R4" s="191" t="s">
        <v>116</v>
      </c>
      <c r="S4" s="191"/>
    </row>
    <row r="5" spans="1:30" ht="12.75">
      <c r="A5" s="92" t="s">
        <v>80</v>
      </c>
      <c r="B5" s="99" t="s">
        <v>89</v>
      </c>
      <c r="C5" s="92" t="str">
        <f t="shared" si="0"/>
        <v>Construção de Praças Urbanas, Rodovias, Ferrovias e recapeamento e pavimentação de vias urbanas-DF</v>
      </c>
      <c r="E5" s="97">
        <v>1.0200000000000001E-2</v>
      </c>
      <c r="F5" s="97">
        <v>1.11E-2</v>
      </c>
      <c r="G5" s="97">
        <v>1.21E-2</v>
      </c>
      <c r="J5" s="192" t="s">
        <v>79</v>
      </c>
      <c r="K5" s="192"/>
      <c r="L5" s="192"/>
      <c r="M5" s="192"/>
      <c r="N5" s="192"/>
      <c r="O5" s="192"/>
      <c r="P5" s="192"/>
      <c r="Q5" s="192"/>
      <c r="R5" s="193" t="s">
        <v>118</v>
      </c>
      <c r="S5" s="193"/>
    </row>
    <row r="6" spans="1:30" ht="12.75">
      <c r="A6" s="92" t="s">
        <v>80</v>
      </c>
      <c r="B6" s="99" t="s">
        <v>88</v>
      </c>
      <c r="C6" s="92" t="str">
        <f t="shared" si="0"/>
        <v>Construção de Praças Urbanas, Rodovias, Ferrovias e recapeamento e pavimentação de vias urbanas-L</v>
      </c>
      <c r="E6" s="97">
        <v>6.6400000000000001E-2</v>
      </c>
      <c r="F6" s="97">
        <v>7.2999999999999995E-2</v>
      </c>
      <c r="G6" s="97">
        <v>8.6899999999999991E-2</v>
      </c>
      <c r="J6" s="95"/>
      <c r="K6" s="95"/>
      <c r="L6" s="95"/>
      <c r="M6" s="95"/>
      <c r="N6" s="95"/>
      <c r="O6" s="95"/>
      <c r="P6" s="95"/>
      <c r="Q6" s="95"/>
      <c r="R6" s="95"/>
      <c r="S6" s="95"/>
    </row>
    <row r="7" spans="1:30" ht="15" customHeight="1">
      <c r="A7" s="92" t="s">
        <v>80</v>
      </c>
      <c r="B7" s="98" t="s">
        <v>83</v>
      </c>
      <c r="C7" s="92" t="str">
        <f t="shared" si="0"/>
        <v>Construção de Praças Urbanas, Rodovias, Ferrovias e recapeamento e pavimentação de vias urbanas-BDI PAD</v>
      </c>
      <c r="E7" s="97">
        <v>0.19600000000000001</v>
      </c>
      <c r="F7" s="97">
        <v>0.2097</v>
      </c>
      <c r="G7" s="97">
        <v>0.24230000000000002</v>
      </c>
      <c r="J7" s="187" t="s">
        <v>115</v>
      </c>
      <c r="K7" s="187"/>
      <c r="L7" s="187"/>
      <c r="M7" s="187"/>
      <c r="N7" s="187"/>
      <c r="O7" s="187"/>
      <c r="P7" s="187"/>
      <c r="Q7" s="187"/>
      <c r="R7" s="184">
        <v>1</v>
      </c>
      <c r="S7" s="184"/>
    </row>
    <row r="8" spans="1:30" ht="15" customHeight="1">
      <c r="A8" s="92" t="s">
        <v>79</v>
      </c>
      <c r="B8" s="99" t="s">
        <v>92</v>
      </c>
      <c r="C8" s="92" t="str">
        <f t="shared" si="0"/>
        <v>Construção de Redes de Abastecimento de Água, Coleta de Esgoto-AC</v>
      </c>
      <c r="E8" s="97">
        <v>3.4300000000000004E-2</v>
      </c>
      <c r="F8" s="97">
        <v>4.9299999999999997E-2</v>
      </c>
      <c r="G8" s="97">
        <v>6.7099999999999993E-2</v>
      </c>
      <c r="J8" s="183" t="s">
        <v>114</v>
      </c>
      <c r="K8" s="183"/>
      <c r="L8" s="183"/>
      <c r="M8" s="183"/>
      <c r="N8" s="183"/>
      <c r="O8" s="183"/>
      <c r="P8" s="183"/>
      <c r="Q8" s="183"/>
      <c r="R8" s="184">
        <v>0.03</v>
      </c>
      <c r="S8" s="184"/>
    </row>
    <row r="9" spans="1:30" ht="12.75">
      <c r="A9" s="92" t="str">
        <f>A8</f>
        <v>Construção de Redes de Abastecimento de Água, Coleta de Esgoto</v>
      </c>
      <c r="B9" s="99" t="s">
        <v>91</v>
      </c>
      <c r="C9" s="92" t="str">
        <f t="shared" si="0"/>
        <v>Construção de Redes de Abastecimento de Água, Coleta de Esgoto-SG</v>
      </c>
      <c r="E9" s="97">
        <v>2.8000000000000004E-3</v>
      </c>
      <c r="F9" s="97">
        <v>4.8999999999999998E-3</v>
      </c>
      <c r="G9" s="97">
        <v>7.4999999999999997E-3</v>
      </c>
      <c r="J9" s="95"/>
      <c r="K9" s="95"/>
      <c r="L9" s="95"/>
      <c r="M9" s="95"/>
      <c r="N9" s="95"/>
      <c r="O9" s="95"/>
      <c r="P9" s="95"/>
      <c r="Q9" s="95"/>
      <c r="R9" s="95"/>
      <c r="S9" s="95"/>
    </row>
    <row r="10" spans="1:30" ht="12.75" customHeight="1">
      <c r="B10" s="99"/>
      <c r="E10" s="97"/>
      <c r="F10" s="97"/>
      <c r="G10" s="97"/>
      <c r="J10" s="185" t="s">
        <v>113</v>
      </c>
      <c r="K10" s="185"/>
      <c r="L10" s="185"/>
      <c r="M10" s="185"/>
      <c r="N10" s="185" t="s">
        <v>112</v>
      </c>
      <c r="O10" s="186" t="s">
        <v>111</v>
      </c>
      <c r="P10" s="186" t="s">
        <v>110</v>
      </c>
      <c r="Q10" s="185" t="s">
        <v>109</v>
      </c>
      <c r="R10" s="185" t="s">
        <v>108</v>
      </c>
      <c r="S10" s="185" t="s">
        <v>107</v>
      </c>
      <c r="U10" s="178" t="str">
        <f>IF(W21,"Para BDI fora do intervalo estatístico, deve ser apresentado Relatório Técnico Circunstanciado justificando a adoção do percentual de cada parcela do BDI.","")</f>
        <v/>
      </c>
      <c r="V10" s="178"/>
      <c r="W10" s="108"/>
      <c r="X10" s="108"/>
      <c r="Y10" s="108"/>
      <c r="Z10" s="108"/>
      <c r="AA10" s="108"/>
      <c r="AB10" s="108"/>
      <c r="AC10" s="108"/>
      <c r="AD10" s="108"/>
    </row>
    <row r="11" spans="1:30" ht="15.75" customHeight="1">
      <c r="A11" s="92" t="str">
        <f>A9</f>
        <v>Construção de Redes de Abastecimento de Água, Coleta de Esgoto</v>
      </c>
      <c r="B11" s="99" t="s">
        <v>90</v>
      </c>
      <c r="C11" s="92" t="str">
        <f t="shared" ref="C11:C23" si="1">CONCATENATE(A11,"-",B11)</f>
        <v>Construção de Redes de Abastecimento de Água, Coleta de Esgoto-R</v>
      </c>
      <c r="E11" s="97">
        <v>0.01</v>
      </c>
      <c r="F11" s="97">
        <v>1.3899999999999999E-2</v>
      </c>
      <c r="G11" s="97">
        <v>1.7399999999999999E-2</v>
      </c>
      <c r="J11" s="185"/>
      <c r="K11" s="185"/>
      <c r="L11" s="185"/>
      <c r="M11" s="185"/>
      <c r="N11" s="185"/>
      <c r="O11" s="186"/>
      <c r="P11" s="186"/>
      <c r="Q11" s="185"/>
      <c r="R11" s="185"/>
      <c r="S11" s="185"/>
      <c r="U11" s="178"/>
      <c r="V11" s="178"/>
      <c r="W11" s="108"/>
      <c r="X11" s="108"/>
      <c r="Y11" s="108"/>
      <c r="Z11" s="108"/>
      <c r="AA11" s="108"/>
      <c r="AB11" s="108"/>
      <c r="AC11" s="108"/>
      <c r="AD11" s="108"/>
    </row>
    <row r="12" spans="1:30" ht="26.25" customHeight="1">
      <c r="A12" s="92" t="str">
        <f>A11</f>
        <v>Construção de Redes de Abastecimento de Água, Coleta de Esgoto</v>
      </c>
      <c r="B12" s="99" t="s">
        <v>89</v>
      </c>
      <c r="C12" s="92" t="str">
        <f t="shared" si="1"/>
        <v>Construção de Redes de Abastecimento de Água, Coleta de Esgoto-DF</v>
      </c>
      <c r="E12" s="97">
        <v>9.3999999999999986E-3</v>
      </c>
      <c r="F12" s="97">
        <v>9.8999999999999991E-3</v>
      </c>
      <c r="G12" s="97">
        <v>1.1699999999999999E-2</v>
      </c>
      <c r="J12" s="179" t="str">
        <f>IF($J$5=$A$56,"Encargos Sociais incidentes sobre a mão de obra","Administração Central")</f>
        <v>Administração Central</v>
      </c>
      <c r="K12" s="179"/>
      <c r="L12" s="179"/>
      <c r="M12" s="179"/>
      <c r="N12" s="114" t="str">
        <f>IF($J$5=$A$56,"K1","AC")</f>
        <v>AC</v>
      </c>
      <c r="O12" s="115"/>
      <c r="P12" s="113" t="s">
        <v>82</v>
      </c>
      <c r="Q12" s="109">
        <f>VLOOKUP(CONCATENATE(J$5,"-",N12),$C$2:$G$46,3,FALSE)</f>
        <v>3.4300000000000004E-2</v>
      </c>
      <c r="R12" s="109">
        <f>VLOOKUP(CONCATENATE(J$5,"-",N12),$C$2:$G$46,4,FALSE)</f>
        <v>4.9299999999999997E-2</v>
      </c>
      <c r="S12" s="109">
        <f>VLOOKUP(CONCATENATE(J$5,"-",N12),$C$2:$G$46,5,FALSE)</f>
        <v>6.7099999999999993E-2</v>
      </c>
      <c r="U12" s="178"/>
      <c r="V12" s="178"/>
      <c r="W12" s="108"/>
      <c r="X12" s="108"/>
      <c r="Y12" s="108"/>
      <c r="Z12" s="108"/>
      <c r="AA12" s="108"/>
      <c r="AB12" s="108"/>
      <c r="AC12" s="108"/>
      <c r="AD12" s="108"/>
    </row>
    <row r="13" spans="1:30" ht="26.25" customHeight="1">
      <c r="A13" s="92" t="str">
        <f>A12</f>
        <v>Construção de Redes de Abastecimento de Água, Coleta de Esgoto</v>
      </c>
      <c r="B13" s="99" t="s">
        <v>88</v>
      </c>
      <c r="C13" s="92" t="str">
        <f t="shared" si="1"/>
        <v>Construção de Redes de Abastecimento de Água, Coleta de Esgoto-L</v>
      </c>
      <c r="E13" s="97">
        <v>6.7400000000000002E-2</v>
      </c>
      <c r="F13" s="97">
        <v>8.0399999999999985E-2</v>
      </c>
      <c r="G13" s="97">
        <v>9.4E-2</v>
      </c>
      <c r="J13" s="179" t="str">
        <f>IF($J$5=$A$56,"Administração Central da empresa ou consultoria - overhead","Seguro e Garantia")</f>
        <v>Seguro e Garantia</v>
      </c>
      <c r="K13" s="179"/>
      <c r="L13" s="179"/>
      <c r="M13" s="179"/>
      <c r="N13" s="114" t="str">
        <f>IF($J$5=$A$56,"K2","SG")</f>
        <v>SG</v>
      </c>
      <c r="O13" s="115"/>
      <c r="P13" s="113" t="s">
        <v>82</v>
      </c>
      <c r="Q13" s="109">
        <f>VLOOKUP(CONCATENATE(J$5,"-",N13),$C$2:$G$46,3,FALSE)</f>
        <v>2.8000000000000004E-3</v>
      </c>
      <c r="R13" s="109">
        <f>VLOOKUP(CONCATENATE(J$5,"-",N13),$C$2:$G$46,4,FALSE)</f>
        <v>4.8999999999999998E-3</v>
      </c>
      <c r="S13" s="109">
        <f>VLOOKUP(CONCATENATE(J$5,"-",N13),$C$2:$G$46,5,FALSE)</f>
        <v>7.4999999999999997E-3</v>
      </c>
      <c r="U13" s="178"/>
      <c r="V13" s="178"/>
      <c r="W13" s="108"/>
      <c r="X13" s="108"/>
      <c r="Y13" s="108"/>
      <c r="Z13" s="108"/>
      <c r="AA13" s="108"/>
      <c r="AB13" s="108"/>
      <c r="AC13" s="108"/>
      <c r="AD13" s="108"/>
    </row>
    <row r="14" spans="1:30" ht="26.25" customHeight="1">
      <c r="A14" s="92" t="str">
        <f>A13</f>
        <v>Construção de Redes de Abastecimento de Água, Coleta de Esgoto</v>
      </c>
      <c r="B14" s="98" t="s">
        <v>83</v>
      </c>
      <c r="C14" s="92" t="str">
        <f t="shared" si="1"/>
        <v>Construção de Redes de Abastecimento de Água, Coleta de Esgoto-BDI PAD</v>
      </c>
      <c r="E14" s="97">
        <v>0.20760000000000001</v>
      </c>
      <c r="F14" s="97">
        <v>0.24179999999999999</v>
      </c>
      <c r="G14" s="97">
        <v>0.26440000000000002</v>
      </c>
      <c r="J14" s="179" t="str">
        <f>IF($J$5=$A$56,"","Risco")</f>
        <v>Risco</v>
      </c>
      <c r="K14" s="179"/>
      <c r="L14" s="179"/>
      <c r="M14" s="179"/>
      <c r="N14" s="114" t="str">
        <f>IF($J$5=$A$56,"","R")</f>
        <v>R</v>
      </c>
      <c r="O14" s="115"/>
      <c r="P14" s="113" t="s">
        <v>82</v>
      </c>
      <c r="Q14" s="109">
        <f>VLOOKUP(CONCATENATE(J$5,"-",N14),$C$2:$G$46,3,FALSE)</f>
        <v>0.01</v>
      </c>
      <c r="R14" s="109">
        <f>VLOOKUP(CONCATENATE(J$5,"-",N14),$C$2:$G$46,4,FALSE)</f>
        <v>1.3899999999999999E-2</v>
      </c>
      <c r="S14" s="109">
        <f>VLOOKUP(CONCATENATE(J$5,"-",N14),$C$2:$G$46,5,FALSE)</f>
        <v>1.7399999999999999E-2</v>
      </c>
      <c r="U14" s="178"/>
      <c r="V14" s="178"/>
      <c r="W14" s="108"/>
      <c r="X14" s="108"/>
      <c r="Y14" s="108"/>
      <c r="Z14" s="108"/>
      <c r="AA14" s="108"/>
      <c r="AB14" s="108"/>
      <c r="AC14" s="108"/>
      <c r="AD14" s="108"/>
    </row>
    <row r="15" spans="1:30" ht="26.25" customHeight="1">
      <c r="A15" s="92" t="s">
        <v>78</v>
      </c>
      <c r="B15" s="99" t="s">
        <v>92</v>
      </c>
      <c r="C15" s="92" t="str">
        <f t="shared" si="1"/>
        <v>Construção e Manutenção de Estações e Redes de Distribuição de Energia Elétrica-AC</v>
      </c>
      <c r="E15" s="97">
        <v>5.2900000000000003E-2</v>
      </c>
      <c r="F15" s="97">
        <v>5.9200000000000003E-2</v>
      </c>
      <c r="G15" s="97">
        <v>7.9299999999999995E-2</v>
      </c>
      <c r="J15" s="179" t="str">
        <f>IF($J$5=$A$56,"","Despesas Financeiras")</f>
        <v>Despesas Financeiras</v>
      </c>
      <c r="K15" s="179"/>
      <c r="L15" s="179"/>
      <c r="M15" s="179"/>
      <c r="N15" s="114" t="str">
        <f>IF($J$5=$A$56,"","DF")</f>
        <v>DF</v>
      </c>
      <c r="O15" s="115"/>
      <c r="P15" s="113" t="s">
        <v>82</v>
      </c>
      <c r="Q15" s="109">
        <f>VLOOKUP(CONCATENATE(J$5,"-",N15),$C$2:$G$46,3,FALSE)</f>
        <v>9.3999999999999986E-3</v>
      </c>
      <c r="R15" s="109">
        <f>VLOOKUP(CONCATENATE(J$5,"-",N15),$C$2:$G$46,4,FALSE)</f>
        <v>9.8999999999999991E-3</v>
      </c>
      <c r="S15" s="109">
        <f>VLOOKUP(CONCATENATE(J$5,"-",N15),$C$2:$G$46,5,FALSE)</f>
        <v>1.1699999999999999E-2</v>
      </c>
      <c r="U15" s="178"/>
      <c r="V15" s="178"/>
    </row>
    <row r="16" spans="1:30" ht="26.25" customHeight="1">
      <c r="A16" s="92" t="str">
        <f>A15</f>
        <v>Construção e Manutenção de Estações e Redes de Distribuição de Energia Elétrica</v>
      </c>
      <c r="B16" s="99" t="s">
        <v>91</v>
      </c>
      <c r="C16" s="92" t="str">
        <f t="shared" si="1"/>
        <v>Construção e Manutenção de Estações e Redes de Distribuição de Energia Elétrica-SG</v>
      </c>
      <c r="E16" s="97">
        <v>2.5000000000000001E-3</v>
      </c>
      <c r="F16" s="97">
        <v>5.1000000000000004E-3</v>
      </c>
      <c r="G16" s="97">
        <v>5.6000000000000008E-3</v>
      </c>
      <c r="J16" s="179" t="str">
        <f>IF($J$5=$A$56,"Margem bruta da empresa de consultoria","Lucro")</f>
        <v>Lucro</v>
      </c>
      <c r="K16" s="179"/>
      <c r="L16" s="179"/>
      <c r="M16" s="179"/>
      <c r="N16" s="114" t="str">
        <f>IF($J$5=$A$56,"K3","L")</f>
        <v>L</v>
      </c>
      <c r="O16" s="115"/>
      <c r="P16" s="113" t="s">
        <v>82</v>
      </c>
      <c r="Q16" s="109">
        <f>VLOOKUP(CONCATENATE(J$5,"-",N16),$C$2:$G$46,3,FALSE)</f>
        <v>6.7400000000000002E-2</v>
      </c>
      <c r="R16" s="109">
        <f>VLOOKUP(CONCATENATE(J$5,"-",N16),$C$2:$G$46,4,FALSE)</f>
        <v>8.0399999999999985E-2</v>
      </c>
      <c r="S16" s="109">
        <f>VLOOKUP(CONCATENATE(J$5,"-",N16),$C$2:$G$46,5,FALSE)</f>
        <v>9.4E-2</v>
      </c>
      <c r="U16" s="178"/>
      <c r="V16" s="178"/>
    </row>
    <row r="17" spans="1:32" ht="26.25" customHeight="1">
      <c r="A17" s="92" t="str">
        <f>A16</f>
        <v>Construção e Manutenção de Estações e Redes de Distribuição de Energia Elétrica</v>
      </c>
      <c r="B17" s="99" t="s">
        <v>90</v>
      </c>
      <c r="C17" s="92" t="str">
        <f t="shared" si="1"/>
        <v>Construção e Manutenção de Estações e Redes de Distribuição de Energia Elétrica-R</v>
      </c>
      <c r="E17" s="97">
        <v>0.01</v>
      </c>
      <c r="F17" s="97">
        <v>1.4800000000000001E-2</v>
      </c>
      <c r="G17" s="97">
        <v>1.9699999999999999E-2</v>
      </c>
      <c r="J17" s="180" t="s">
        <v>106</v>
      </c>
      <c r="K17" s="180"/>
      <c r="L17" s="180"/>
      <c r="M17" s="180"/>
      <c r="N17" s="114" t="s">
        <v>105</v>
      </c>
      <c r="O17" s="115"/>
      <c r="P17" s="113" t="s">
        <v>82</v>
      </c>
      <c r="Q17" s="109">
        <v>3.6499999999999998E-2</v>
      </c>
      <c r="R17" s="109">
        <v>3.6499999999999998E-2</v>
      </c>
      <c r="S17" s="109">
        <v>3.6499999999999998E-2</v>
      </c>
      <c r="U17" s="178"/>
      <c r="V17" s="178"/>
    </row>
    <row r="18" spans="1:32" ht="26.25" customHeight="1">
      <c r="A18" s="92" t="str">
        <f>A17</f>
        <v>Construção e Manutenção de Estações e Redes de Distribuição de Energia Elétrica</v>
      </c>
      <c r="B18" s="99" t="s">
        <v>89</v>
      </c>
      <c r="C18" s="92" t="str">
        <f t="shared" si="1"/>
        <v>Construção e Manutenção de Estações e Redes de Distribuição de Energia Elétrica-DF</v>
      </c>
      <c r="E18" s="97">
        <v>1.01E-2</v>
      </c>
      <c r="F18" s="97">
        <v>1.0700000000000001E-2</v>
      </c>
      <c r="G18" s="97">
        <v>1.11E-2</v>
      </c>
      <c r="J18" s="179" t="s">
        <v>104</v>
      </c>
      <c r="K18" s="179"/>
      <c r="L18" s="179"/>
      <c r="M18" s="179"/>
      <c r="N18" s="114" t="s">
        <v>103</v>
      </c>
      <c r="O18" s="109"/>
      <c r="P18" s="113" t="s">
        <v>82</v>
      </c>
      <c r="Q18" s="109">
        <v>0</v>
      </c>
      <c r="R18" s="109">
        <v>2.5000000000000001E-2</v>
      </c>
      <c r="S18" s="109">
        <v>0.05</v>
      </c>
      <c r="U18" s="178"/>
      <c r="V18" s="178"/>
    </row>
    <row r="19" spans="1:32" ht="26.25" customHeight="1">
      <c r="A19" s="92" t="str">
        <f>A18</f>
        <v>Construção e Manutenção de Estações e Redes de Distribuição de Energia Elétrica</v>
      </c>
      <c r="B19" s="99" t="s">
        <v>88</v>
      </c>
      <c r="C19" s="92" t="str">
        <f t="shared" si="1"/>
        <v>Construção e Manutenção de Estações e Redes de Distribuição de Energia Elétrica-L</v>
      </c>
      <c r="E19" s="97">
        <v>0.08</v>
      </c>
      <c r="F19" s="97">
        <v>8.3100000000000007E-2</v>
      </c>
      <c r="G19" s="97">
        <v>9.5100000000000004E-2</v>
      </c>
      <c r="J19" s="179" t="s">
        <v>102</v>
      </c>
      <c r="K19" s="179"/>
      <c r="L19" s="179"/>
      <c r="M19" s="179"/>
      <c r="N19" s="114" t="s">
        <v>101</v>
      </c>
      <c r="O19" s="109"/>
      <c r="P19" s="113" t="str">
        <f>IF(AND(O19&gt;=Q19, O19&lt;=S19), "OK", "Não OK")</f>
        <v>Não OK</v>
      </c>
      <c r="Q19" s="112">
        <v>3.5999999999999997E-2</v>
      </c>
      <c r="R19" s="112">
        <v>3.5999999999999997E-2</v>
      </c>
      <c r="S19" s="112">
        <v>3.5999999999999997E-2</v>
      </c>
    </row>
    <row r="20" spans="1:32" ht="30.75" customHeight="1">
      <c r="A20" s="92" t="str">
        <f>A19</f>
        <v>Construção e Manutenção de Estações e Redes de Distribuição de Energia Elétrica</v>
      </c>
      <c r="B20" s="98" t="s">
        <v>83</v>
      </c>
      <c r="C20" s="92" t="str">
        <f t="shared" si="1"/>
        <v>Construção e Manutenção de Estações e Redes de Distribuição de Energia Elétrica-BDI PAD</v>
      </c>
      <c r="E20" s="97">
        <v>0.24</v>
      </c>
      <c r="F20" s="97">
        <v>0.25840000000000002</v>
      </c>
      <c r="G20" s="97">
        <v>0.27860000000000001</v>
      </c>
      <c r="J20" s="179" t="s">
        <v>100</v>
      </c>
      <c r="K20" s="179"/>
      <c r="L20" s="179"/>
      <c r="M20" s="179"/>
      <c r="N20" s="111" t="s">
        <v>83</v>
      </c>
      <c r="O20" s="109">
        <f>IF($J$5=$A$55,0,ROUND((((1+O12+O13+O14)*(1+O15)*(1+O16)/(1-(O17+O18)))-1),4))</f>
        <v>0</v>
      </c>
      <c r="P20" s="110" t="str">
        <f>IF(OR($J$5=$A$56,$J$5=$A$55,AND(O20&gt;=Q20, O20&lt;=S20)), "OK", "FORA DO INTERVALO")</f>
        <v>FORA DO INTERVALO</v>
      </c>
      <c r="Q20" s="109">
        <f>IF($J$5=$A$55,0,VLOOKUP(CONCATENATE($J$5,"-",$N20),$C$2:$G$46,3,FALSE))</f>
        <v>0.20760000000000001</v>
      </c>
      <c r="R20" s="109">
        <f>IF($J$5=$A$55,0,VLOOKUP(CONCATENATE($J$5,"-",$N20),$C$2:$G$46,4,FALSE))</f>
        <v>0.24179999999999999</v>
      </c>
      <c r="S20" s="109">
        <f>IF($J$5=$A$55,0,VLOOKUP(CONCATENATE($J$5,"-",$N20),$C$2:$G$46,5,FALSE))</f>
        <v>0.26440000000000002</v>
      </c>
      <c r="U20" s="104"/>
      <c r="W20" s="108"/>
      <c r="X20" s="108"/>
      <c r="Y20" s="108"/>
      <c r="Z20" s="108"/>
      <c r="AA20" s="108"/>
      <c r="AB20" s="108"/>
      <c r="AC20" s="108"/>
      <c r="AD20" s="108"/>
      <c r="AE20" s="108"/>
      <c r="AF20" s="108"/>
    </row>
    <row r="21" spans="1:32" ht="30" customHeight="1">
      <c r="A21" s="92" t="s">
        <v>77</v>
      </c>
      <c r="B21" s="99" t="s">
        <v>92</v>
      </c>
      <c r="C21" s="92" t="str">
        <f t="shared" si="1"/>
        <v>Obras Portuárias, Marítimas e Fluviais-AC</v>
      </c>
      <c r="E21" s="97">
        <v>0.04</v>
      </c>
      <c r="F21" s="97">
        <v>5.5199999999999999E-2</v>
      </c>
      <c r="G21" s="97">
        <v>7.85E-2</v>
      </c>
      <c r="J21" s="181" t="s">
        <v>99</v>
      </c>
      <c r="K21" s="181"/>
      <c r="L21" s="181"/>
      <c r="M21" s="181"/>
      <c r="N21" s="107" t="s">
        <v>98</v>
      </c>
      <c r="O21" s="106">
        <f>IF($J$5=$A$55,0,ROUND((((1+O12+O13+O14)*(1+O15)*(1+O16)/(1-(O17+O18+O19)))-1),4))</f>
        <v>0</v>
      </c>
      <c r="P21" s="105" t="str">
        <f>IF(R5&lt;&gt;"Sim","",P20)</f>
        <v/>
      </c>
      <c r="Q21" s="182"/>
      <c r="R21" s="182"/>
      <c r="S21" s="182"/>
      <c r="U21" s="104"/>
      <c r="W21" s="102" t="b">
        <f>AND(COUNTA(O12:O17)=6,P20&lt;&gt;"ok",NOT(W23))</f>
        <v>0</v>
      </c>
      <c r="X21" s="92" t="s">
        <v>97</v>
      </c>
    </row>
    <row r="22" spans="1:32" ht="7.5" customHeight="1">
      <c r="A22" s="92" t="str">
        <f>A21</f>
        <v>Obras Portuárias, Marítimas e Fluviais</v>
      </c>
      <c r="B22" s="99" t="s">
        <v>91</v>
      </c>
      <c r="C22" s="92" t="str">
        <f t="shared" si="1"/>
        <v>Obras Portuárias, Marítimas e Fluviais-SG</v>
      </c>
      <c r="E22" s="97">
        <v>8.1000000000000013E-3</v>
      </c>
      <c r="F22" s="97">
        <v>1.2199999999999999E-2</v>
      </c>
      <c r="G22" s="97">
        <v>1.9900000000000001E-2</v>
      </c>
      <c r="J22" s="95"/>
      <c r="K22" s="95"/>
      <c r="L22" s="95"/>
      <c r="M22" s="95"/>
      <c r="N22" s="95"/>
      <c r="O22" s="95"/>
      <c r="P22" s="95"/>
      <c r="Q22" s="95"/>
      <c r="R22" s="95"/>
      <c r="S22" s="95"/>
      <c r="W22" s="102"/>
    </row>
    <row r="23" spans="1:32" ht="21.75" customHeight="1">
      <c r="A23" s="92" t="str">
        <f>A22</f>
        <v>Obras Portuárias, Marítimas e Fluviais</v>
      </c>
      <c r="B23" s="99" t="s">
        <v>90</v>
      </c>
      <c r="C23" s="92" t="str">
        <f t="shared" si="1"/>
        <v>Obras Portuárias, Marítimas e Fluviais-R</v>
      </c>
      <c r="E23" s="97">
        <v>1.46E-2</v>
      </c>
      <c r="F23" s="97">
        <v>2.3199999999999998E-2</v>
      </c>
      <c r="G23" s="97">
        <v>3.1600000000000003E-2</v>
      </c>
      <c r="J23" s="103" t="str">
        <f>IF(W23,"X","")</f>
        <v/>
      </c>
      <c r="K23" s="168" t="s">
        <v>96</v>
      </c>
      <c r="L23" s="168"/>
      <c r="M23" s="168"/>
      <c r="N23" s="168"/>
      <c r="O23" s="168"/>
      <c r="P23" s="168"/>
      <c r="Q23" s="168"/>
      <c r="R23" s="168"/>
      <c r="S23" s="168"/>
      <c r="W23" s="102" t="b">
        <v>0</v>
      </c>
      <c r="X23" s="92" t="s">
        <v>95</v>
      </c>
    </row>
    <row r="24" spans="1:32" ht="7.5" customHeight="1">
      <c r="B24" s="99"/>
      <c r="E24" s="97"/>
      <c r="F24" s="97"/>
      <c r="G24" s="97"/>
      <c r="J24" s="95"/>
      <c r="K24" s="95"/>
      <c r="L24" s="95"/>
      <c r="M24" s="95"/>
      <c r="N24" s="95"/>
      <c r="O24" s="95"/>
      <c r="P24" s="95"/>
      <c r="Q24" s="95"/>
      <c r="R24" s="95"/>
      <c r="S24" s="95"/>
      <c r="W24" s="102"/>
    </row>
    <row r="25" spans="1:32" ht="18.75" customHeight="1">
      <c r="B25" s="99"/>
      <c r="E25" s="97"/>
      <c r="F25" s="97"/>
      <c r="G25" s="97"/>
      <c r="J25" s="173" t="s">
        <v>94</v>
      </c>
      <c r="K25" s="173"/>
      <c r="L25" s="173"/>
      <c r="M25" s="173"/>
      <c r="N25" s="173"/>
      <c r="O25" s="173"/>
      <c r="P25" s="173"/>
      <c r="Q25" s="173"/>
      <c r="R25" s="173"/>
      <c r="S25" s="173"/>
    </row>
    <row r="26" spans="1:32" ht="30" customHeight="1">
      <c r="A26" s="92" t="str">
        <f>A23</f>
        <v>Obras Portuárias, Marítimas e Fluviais</v>
      </c>
      <c r="B26" s="99" t="s">
        <v>89</v>
      </c>
      <c r="C26" s="92" t="str">
        <f>CONCATENATE(A26,"-",B26)</f>
        <v>Obras Portuárias, Marítimas e Fluviais-DF</v>
      </c>
      <c r="E26" s="97">
        <v>9.3999999999999986E-3</v>
      </c>
      <c r="F26" s="97">
        <v>1.0200000000000001E-2</v>
      </c>
      <c r="G26" s="97">
        <v>1.3300000000000001E-2</v>
      </c>
      <c r="J26" s="101"/>
      <c r="K26" s="101"/>
      <c r="L26" s="101"/>
      <c r="M26" s="174" t="str">
        <f>IF(R5="Sim","BDI.DES =","BDI.PAD =")</f>
        <v>BDI.PAD =</v>
      </c>
      <c r="N26" s="175" t="str">
        <f>IF($J$5=$A$56,"(1+K1+K2)*(1+K3)","(1+AC + S + R + G)*(1 + DF)*(1+L)")</f>
        <v>(1+AC + S + R + G)*(1 + DF)*(1+L)</v>
      </c>
      <c r="O26" s="175"/>
      <c r="P26" s="175"/>
      <c r="Q26" s="176" t="s">
        <v>93</v>
      </c>
      <c r="R26" s="101"/>
      <c r="S26" s="101"/>
    </row>
    <row r="27" spans="1:32" ht="27" customHeight="1">
      <c r="A27" s="92" t="str">
        <f>A26</f>
        <v>Obras Portuárias, Marítimas e Fluviais</v>
      </c>
      <c r="B27" s="99" t="s">
        <v>88</v>
      </c>
      <c r="C27" s="92" t="str">
        <f>CONCATENATE(A27,"-",B27)</f>
        <v>Obras Portuárias, Marítimas e Fluviais-L</v>
      </c>
      <c r="E27" s="97">
        <v>7.1399999999999991E-2</v>
      </c>
      <c r="F27" s="97">
        <v>8.4000000000000005E-2</v>
      </c>
      <c r="G27" s="97">
        <v>0.1043</v>
      </c>
      <c r="J27" s="101"/>
      <c r="K27" s="101"/>
      <c r="L27" s="101"/>
      <c r="M27" s="174"/>
      <c r="N27" s="169" t="str">
        <f>IF(R5="Sim","(1-CP-ISS-CRPB)","(1-CP-ISS)")</f>
        <v>(1-CP-ISS)</v>
      </c>
      <c r="O27" s="169"/>
      <c r="P27" s="169"/>
      <c r="Q27" s="177"/>
      <c r="R27" s="101"/>
      <c r="S27" s="101"/>
    </row>
    <row r="28" spans="1:32" ht="7.5" customHeight="1">
      <c r="A28" s="92" t="str">
        <f>A27</f>
        <v>Obras Portuárias, Marítimas e Fluviais</v>
      </c>
      <c r="B28" s="98" t="s">
        <v>83</v>
      </c>
      <c r="C28" s="92" t="str">
        <f>CONCATENATE(A28,"-",B28)</f>
        <v>Obras Portuárias, Marítimas e Fluviais-BDI PAD</v>
      </c>
      <c r="E28" s="97">
        <v>0.22800000000000001</v>
      </c>
      <c r="F28" s="97">
        <v>0.27479999999999999</v>
      </c>
      <c r="G28" s="97">
        <v>0.3095</v>
      </c>
      <c r="J28" s="100"/>
      <c r="K28" s="100"/>
      <c r="L28" s="100"/>
      <c r="M28" s="100"/>
      <c r="N28" s="100"/>
      <c r="O28" s="100"/>
      <c r="P28" s="100"/>
      <c r="Q28" s="100"/>
      <c r="R28" s="100"/>
      <c r="S28" s="100"/>
    </row>
    <row r="29" spans="1:32" ht="45" customHeight="1">
      <c r="B29" s="98"/>
      <c r="E29" s="97"/>
      <c r="F29" s="97"/>
      <c r="G29" s="97"/>
      <c r="J29" s="167" t="str">
        <f>CONCATENATE("Declaro para os devidos fins que, conforme legislação tributária municipal, a base de cálculo para ",J5,", é de ",R7*100,"%, com a respectiva alíquota de ",R8*100,"%.")</f>
        <v>Declaro para os devidos fins que, conforme legislação tributária municipal, a base de cálculo para Construção de Redes de Abastecimento de Água, Coleta de Esgoto, é de 100%, com a respectiva alíquota de 3%.</v>
      </c>
      <c r="K29" s="167"/>
      <c r="L29" s="167"/>
      <c r="M29" s="167"/>
      <c r="N29" s="167"/>
      <c r="O29" s="167"/>
      <c r="P29" s="167"/>
      <c r="Q29" s="167"/>
      <c r="R29" s="167"/>
      <c r="S29" s="167"/>
    </row>
    <row r="30" spans="1:32" ht="11.25" customHeight="1">
      <c r="B30" s="98"/>
      <c r="E30" s="97"/>
      <c r="F30" s="97"/>
      <c r="G30" s="97"/>
      <c r="J30" s="95"/>
      <c r="K30" s="95"/>
      <c r="L30" s="95"/>
      <c r="M30" s="95"/>
      <c r="N30" s="95"/>
      <c r="O30" s="95"/>
      <c r="P30" s="95"/>
      <c r="Q30" s="95"/>
      <c r="R30" s="95"/>
      <c r="S30" s="95"/>
    </row>
    <row r="31" spans="1:32" ht="52.5" customHeight="1">
      <c r="B31" s="98"/>
      <c r="E31" s="97"/>
      <c r="F31" s="97"/>
      <c r="G31" s="97"/>
      <c r="J31" s="167" t="str">
        <f>CONCATENATE("Declaro para os devidos fins que o regime de Contribuição Previdenciária sobre a Receita Bruta adotado para elaboração do orçamento foi ",IF(R5="Sim","COM","SEM")," Desoneração, e que esta é a alternativa mais adequada para a Administração Pública.")</f>
        <v>Declaro para os devidos fins que o regime de Contribuição Previdenciária sobre a Receita Bruta adotado para elaboração do orçamento foi SEM Desoneração, e que esta é a alternativa mais adequada para a Administração Pública.</v>
      </c>
      <c r="K31" s="167"/>
      <c r="L31" s="167"/>
      <c r="M31" s="167"/>
      <c r="N31" s="167"/>
      <c r="O31" s="167"/>
      <c r="P31" s="167"/>
      <c r="Q31" s="167"/>
      <c r="R31" s="167"/>
      <c r="S31" s="167"/>
    </row>
    <row r="32" spans="1:32" ht="18" customHeight="1">
      <c r="A32" s="92" t="s">
        <v>76</v>
      </c>
      <c r="B32" s="99" t="s">
        <v>92</v>
      </c>
      <c r="C32" s="92" t="str">
        <f>CONCATENATE(A32,"-",B32)</f>
        <v>Fornecimento de Materiais e Equipamentos (aquisição indireta - em conjunto com licitação de obras)-AC</v>
      </c>
      <c r="E32" s="97">
        <v>1.4999999999999999E-2</v>
      </c>
      <c r="F32" s="97">
        <v>3.4500000000000003E-2</v>
      </c>
      <c r="G32" s="97">
        <v>4.4900000000000002E-2</v>
      </c>
      <c r="J32" s="95"/>
      <c r="K32" s="95"/>
      <c r="L32" s="95"/>
      <c r="M32" s="95"/>
      <c r="N32" s="95"/>
      <c r="O32" s="95"/>
      <c r="P32" s="95"/>
      <c r="Q32" s="95"/>
      <c r="R32" s="95"/>
      <c r="S32" s="95"/>
    </row>
    <row r="33" spans="1:19" ht="12.75">
      <c r="A33" s="92" t="str">
        <f>A32</f>
        <v>Fornecimento de Materiais e Equipamentos (aquisição indireta - em conjunto com licitação de obras)</v>
      </c>
      <c r="B33" s="99" t="s">
        <v>91</v>
      </c>
      <c r="C33" s="92" t="str">
        <f>CONCATENATE(A33,"-",B33)</f>
        <v>Fornecimento de Materiais e Equipamentos (aquisição indireta - em conjunto com licitação de obras)-SG</v>
      </c>
      <c r="E33" s="97">
        <v>3.0000000000000001E-3</v>
      </c>
      <c r="F33" s="97">
        <v>4.7999999999999996E-3</v>
      </c>
      <c r="G33" s="97">
        <v>8.199999999999999E-3</v>
      </c>
      <c r="J33" s="95" t="s">
        <v>120</v>
      </c>
      <c r="K33" s="95"/>
      <c r="L33" s="95"/>
      <c r="M33" s="95"/>
      <c r="N33" s="95"/>
      <c r="O33" s="95"/>
      <c r="P33" s="95"/>
      <c r="Q33" s="95"/>
      <c r="R33" s="95"/>
      <c r="S33" s="95"/>
    </row>
    <row r="34" spans="1:19" ht="42.75" customHeight="1">
      <c r="A34" s="92" t="str">
        <f>A33</f>
        <v>Fornecimento de Materiais e Equipamentos (aquisição indireta - em conjunto com licitação de obras)</v>
      </c>
      <c r="B34" s="99" t="s">
        <v>90</v>
      </c>
      <c r="C34" s="92" t="str">
        <f>CONCATENATE(A34,"-",B34)</f>
        <v>Fornecimento de Materiais e Equipamentos (aquisição indireta - em conjunto com licitação de obras)-R</v>
      </c>
      <c r="E34" s="97">
        <v>5.6000000000000008E-3</v>
      </c>
      <c r="F34" s="97">
        <v>8.5000000000000006E-3</v>
      </c>
      <c r="G34" s="97">
        <v>8.8999999999999999E-3</v>
      </c>
      <c r="J34" s="170"/>
      <c r="K34" s="171"/>
      <c r="L34" s="171"/>
      <c r="M34" s="171"/>
      <c r="N34" s="171"/>
      <c r="O34" s="171"/>
      <c r="P34" s="171"/>
      <c r="Q34" s="171"/>
      <c r="R34" s="171"/>
      <c r="S34" s="172"/>
    </row>
    <row r="35" spans="1:19" ht="12.75">
      <c r="B35" s="99"/>
      <c r="E35" s="97"/>
      <c r="F35" s="97"/>
      <c r="G35" s="97"/>
      <c r="J35" s="122"/>
      <c r="K35" s="122"/>
      <c r="L35" s="122"/>
      <c r="M35" s="122"/>
      <c r="N35" s="122"/>
      <c r="O35" s="122"/>
      <c r="P35" s="122"/>
      <c r="Q35" s="122"/>
      <c r="R35" s="122"/>
      <c r="S35" s="122"/>
    </row>
    <row r="36" spans="1:19" ht="12.75">
      <c r="B36" s="99"/>
      <c r="E36" s="97"/>
      <c r="F36" s="97"/>
      <c r="G36" s="97"/>
      <c r="J36" s="166" t="s">
        <v>205</v>
      </c>
      <c r="K36" s="166"/>
      <c r="L36" s="166"/>
      <c r="M36" s="122"/>
      <c r="N36" s="122"/>
      <c r="O36" s="122"/>
      <c r="P36" s="122"/>
      <c r="Q36" s="122"/>
      <c r="R36" s="122"/>
      <c r="S36" s="122"/>
    </row>
    <row r="37" spans="1:19" ht="12.75">
      <c r="B37" s="99"/>
      <c r="E37" s="97"/>
      <c r="F37" s="97"/>
      <c r="G37" s="97"/>
      <c r="J37" s="122"/>
      <c r="K37" s="122"/>
      <c r="L37" s="122"/>
      <c r="M37" s="122"/>
      <c r="N37" s="122"/>
      <c r="O37" s="122"/>
      <c r="P37" s="122"/>
      <c r="Q37" s="122"/>
      <c r="R37" s="122"/>
      <c r="S37" s="122"/>
    </row>
    <row r="38" spans="1:19" ht="16.5" customHeight="1">
      <c r="A38" s="92" t="str">
        <f>A34</f>
        <v>Fornecimento de Materiais e Equipamentos (aquisição indireta - em conjunto com licitação de obras)</v>
      </c>
      <c r="B38" s="99" t="s">
        <v>89</v>
      </c>
      <c r="C38" s="92" t="str">
        <f t="shared" ref="C38:C46" si="2">CONCATENATE(A38,"-",B38)</f>
        <v>Fornecimento de Materiais e Equipamentos (aquisição indireta - em conjunto com licitação de obras)-DF</v>
      </c>
      <c r="E38" s="97">
        <v>8.5000000000000006E-3</v>
      </c>
      <c r="F38" s="97">
        <v>8.5000000000000006E-3</v>
      </c>
      <c r="G38" s="97">
        <v>1.11E-2</v>
      </c>
      <c r="M38" s="165" t="s">
        <v>50</v>
      </c>
      <c r="N38" s="165"/>
      <c r="O38" s="165"/>
      <c r="P38" s="165"/>
      <c r="Q38" s="165"/>
    </row>
    <row r="39" spans="1:19" ht="14.25" customHeight="1">
      <c r="A39" s="92" t="str">
        <f>A38</f>
        <v>Fornecimento de Materiais e Equipamentos (aquisição indireta - em conjunto com licitação de obras)</v>
      </c>
      <c r="B39" s="99" t="s">
        <v>88</v>
      </c>
      <c r="C39" s="92" t="str">
        <f t="shared" si="2"/>
        <v>Fornecimento de Materiais e Equipamentos (aquisição indireta - em conjunto com licitação de obras)-L</v>
      </c>
      <c r="E39" s="97">
        <v>3.5000000000000003E-2</v>
      </c>
      <c r="F39" s="97">
        <v>5.1100000000000007E-2</v>
      </c>
      <c r="G39" s="97">
        <v>6.2199999999999998E-2</v>
      </c>
      <c r="M39" s="165" t="s">
        <v>52</v>
      </c>
      <c r="N39" s="165"/>
      <c r="O39" s="165"/>
      <c r="P39" s="165"/>
      <c r="Q39" s="165"/>
    </row>
    <row r="40" spans="1:19" ht="15" customHeight="1">
      <c r="A40" s="92" t="str">
        <f>A39</f>
        <v>Fornecimento de Materiais e Equipamentos (aquisição indireta - em conjunto com licitação de obras)</v>
      </c>
      <c r="B40" s="98" t="s">
        <v>83</v>
      </c>
      <c r="C40" s="92" t="str">
        <f t="shared" si="2"/>
        <v>Fornecimento de Materiais e Equipamentos (aquisição indireta - em conjunto com licitação de obras)-BDI PAD</v>
      </c>
      <c r="E40" s="97">
        <v>0.111</v>
      </c>
      <c r="F40" s="97">
        <v>0.14019999999999999</v>
      </c>
      <c r="G40" s="97">
        <v>0.16800000000000001</v>
      </c>
      <c r="J40" s="118"/>
      <c r="K40" s="118"/>
      <c r="L40" s="118"/>
      <c r="M40" s="165" t="s">
        <v>51</v>
      </c>
      <c r="N40" s="165"/>
      <c r="O40" s="165"/>
      <c r="P40" s="165"/>
      <c r="Q40" s="165"/>
    </row>
    <row r="41" spans="1:19" ht="12.75">
      <c r="A41" s="92" t="s">
        <v>74</v>
      </c>
      <c r="B41" s="99" t="s">
        <v>87</v>
      </c>
      <c r="C41" s="92" t="str">
        <f t="shared" si="2"/>
        <v>Estudos e Projetos, Planos e Gerenciamento e outros correlatos-K1</v>
      </c>
      <c r="E41" s="97" t="s">
        <v>82</v>
      </c>
      <c r="F41" s="97" t="s">
        <v>82</v>
      </c>
      <c r="G41" s="97" t="s">
        <v>82</v>
      </c>
    </row>
    <row r="42" spans="1:19" ht="15">
      <c r="A42" s="92" t="str">
        <f>A41</f>
        <v>Estudos e Projetos, Planos e Gerenciamento e outros correlatos</v>
      </c>
      <c r="B42" s="99" t="s">
        <v>86</v>
      </c>
      <c r="C42" s="92" t="str">
        <f t="shared" si="2"/>
        <v>Estudos e Projetos, Planos e Gerenciamento e outros correlatos-K2</v>
      </c>
      <c r="E42" s="97" t="s">
        <v>82</v>
      </c>
      <c r="F42" s="97">
        <v>0.2</v>
      </c>
      <c r="G42" s="97" t="s">
        <v>82</v>
      </c>
      <c r="J42" s="119"/>
      <c r="K42" s="119"/>
      <c r="L42" s="119"/>
      <c r="M42" s="119"/>
      <c r="N42" s="93"/>
      <c r="O42" s="93"/>
      <c r="P42" s="119"/>
      <c r="Q42" s="119"/>
      <c r="R42" s="119"/>
      <c r="S42" s="119"/>
    </row>
    <row r="43" spans="1:19" ht="14.25" customHeight="1">
      <c r="A43" s="92" t="str">
        <f>A42</f>
        <v>Estudos e Projetos, Planos e Gerenciamento e outros correlatos</v>
      </c>
      <c r="B43" s="99" t="s">
        <v>85</v>
      </c>
      <c r="C43" s="92" t="str">
        <f t="shared" si="2"/>
        <v>Estudos e Projetos, Planos e Gerenciamento e outros correlatos-</v>
      </c>
      <c r="E43" s="97" t="s">
        <v>82</v>
      </c>
      <c r="F43" s="97" t="s">
        <v>82</v>
      </c>
      <c r="G43" s="97" t="s">
        <v>82</v>
      </c>
      <c r="J43" s="120"/>
      <c r="K43" s="120"/>
      <c r="L43" s="120"/>
      <c r="M43" s="165" t="s">
        <v>50</v>
      </c>
      <c r="N43" s="165"/>
      <c r="O43" s="165"/>
      <c r="P43" s="165"/>
      <c r="Q43" s="165"/>
      <c r="R43" s="120"/>
      <c r="S43" s="120"/>
    </row>
    <row r="44" spans="1:19" ht="12.75">
      <c r="A44" s="92" t="str">
        <f>A43</f>
        <v>Estudos e Projetos, Planos e Gerenciamento e outros correlatos</v>
      </c>
      <c r="B44" s="99" t="s">
        <v>85</v>
      </c>
      <c r="C44" s="92" t="str">
        <f t="shared" si="2"/>
        <v>Estudos e Projetos, Planos e Gerenciamento e outros correlatos-</v>
      </c>
      <c r="E44" s="97" t="s">
        <v>82</v>
      </c>
      <c r="F44" s="97" t="s">
        <v>82</v>
      </c>
      <c r="G44" s="97" t="s">
        <v>82</v>
      </c>
      <c r="J44" s="96"/>
      <c r="K44" s="117"/>
      <c r="L44" s="117"/>
      <c r="M44" s="165" t="s">
        <v>53</v>
      </c>
      <c r="N44" s="165"/>
      <c r="O44" s="165"/>
      <c r="P44" s="165"/>
      <c r="Q44" s="165"/>
      <c r="R44" s="121"/>
      <c r="S44" s="121"/>
    </row>
    <row r="45" spans="1:19" ht="12.75">
      <c r="A45" s="92" t="str">
        <f>A44</f>
        <v>Estudos e Projetos, Planos e Gerenciamento e outros correlatos</v>
      </c>
      <c r="B45" s="99" t="s">
        <v>84</v>
      </c>
      <c r="C45" s="92" t="str">
        <f t="shared" si="2"/>
        <v>Estudos e Projetos, Planos e Gerenciamento e outros correlatos-K3</v>
      </c>
      <c r="E45" s="97" t="s">
        <v>82</v>
      </c>
      <c r="F45" s="97">
        <v>0.12</v>
      </c>
      <c r="G45" s="97" t="s">
        <v>82</v>
      </c>
      <c r="J45" s="96"/>
      <c r="K45" s="117"/>
      <c r="L45" s="117"/>
      <c r="M45" s="165" t="s">
        <v>54</v>
      </c>
      <c r="N45" s="165"/>
      <c r="O45" s="165"/>
      <c r="P45" s="165"/>
      <c r="Q45" s="165"/>
      <c r="R45" s="121"/>
      <c r="S45" s="121"/>
    </row>
    <row r="46" spans="1:19" ht="14.25">
      <c r="A46" s="92" t="str">
        <f>A45</f>
        <v>Estudos e Projetos, Planos e Gerenciamento e outros correlatos</v>
      </c>
      <c r="B46" s="98" t="s">
        <v>83</v>
      </c>
      <c r="C46" s="92" t="str">
        <f t="shared" si="2"/>
        <v>Estudos e Projetos, Planos e Gerenciamento e outros correlatos-BDI PAD</v>
      </c>
      <c r="E46" s="97" t="s">
        <v>82</v>
      </c>
      <c r="F46" s="97" t="s">
        <v>82</v>
      </c>
      <c r="G46" s="97" t="s">
        <v>82</v>
      </c>
      <c r="J46" s="96"/>
      <c r="K46" s="96"/>
      <c r="L46" s="96"/>
      <c r="M46" s="96"/>
      <c r="N46" s="96"/>
      <c r="O46" s="96"/>
      <c r="P46" s="96"/>
      <c r="Q46" s="96"/>
      <c r="R46" s="96"/>
      <c r="S46" s="93"/>
    </row>
    <row r="47" spans="1:19" ht="12.75">
      <c r="J47" s="96"/>
      <c r="K47" s="96"/>
      <c r="L47" s="96"/>
      <c r="M47" s="96"/>
      <c r="N47" s="96"/>
      <c r="O47" s="96"/>
      <c r="P47" s="96"/>
      <c r="Q47" s="96"/>
      <c r="R47" s="96"/>
    </row>
    <row r="48" spans="1:19" ht="12.75">
      <c r="J48" s="96"/>
      <c r="K48" s="96"/>
      <c r="L48" s="96"/>
      <c r="M48" s="96"/>
      <c r="N48" s="96"/>
      <c r="O48" s="96"/>
      <c r="P48" s="96"/>
      <c r="Q48" s="96"/>
      <c r="R48" s="96"/>
    </row>
    <row r="49" spans="1:18" ht="12.75" hidden="1" customHeight="1">
      <c r="A49" s="92" t="s">
        <v>81</v>
      </c>
      <c r="J49" s="96"/>
      <c r="K49" s="96"/>
      <c r="L49" s="96"/>
      <c r="M49" s="96"/>
      <c r="N49" s="96"/>
      <c r="O49" s="96"/>
      <c r="P49" s="96"/>
      <c r="Q49" s="96"/>
      <c r="R49" s="96"/>
    </row>
    <row r="50" spans="1:18" ht="12.75" hidden="1" customHeight="1">
      <c r="A50" s="92" t="s">
        <v>80</v>
      </c>
      <c r="J50" s="96"/>
      <c r="K50" s="96"/>
      <c r="L50" s="96"/>
      <c r="M50" s="96"/>
      <c r="N50" s="96"/>
      <c r="O50" s="96"/>
      <c r="P50" s="96"/>
      <c r="Q50" s="96"/>
      <c r="R50" s="96"/>
    </row>
    <row r="51" spans="1:18" ht="12.75" hidden="1" customHeight="1">
      <c r="A51" s="92" t="s">
        <v>79</v>
      </c>
      <c r="J51" s="96"/>
      <c r="K51" s="96"/>
      <c r="L51" s="96"/>
      <c r="M51" s="96"/>
      <c r="N51" s="96"/>
      <c r="O51" s="96"/>
      <c r="P51" s="96"/>
      <c r="Q51" s="96"/>
      <c r="R51" s="96"/>
    </row>
    <row r="52" spans="1:18" ht="12.75" hidden="1" customHeight="1">
      <c r="A52" s="92" t="s">
        <v>78</v>
      </c>
      <c r="J52" s="96"/>
      <c r="K52" s="96"/>
      <c r="L52" s="96"/>
      <c r="M52" s="96"/>
      <c r="N52" s="96"/>
      <c r="O52" s="96"/>
      <c r="P52" s="96"/>
      <c r="Q52" s="96"/>
      <c r="R52" s="96"/>
    </row>
    <row r="53" spans="1:18" ht="12.75" hidden="1" customHeight="1">
      <c r="A53" s="92" t="s">
        <v>77</v>
      </c>
      <c r="J53" s="96"/>
      <c r="K53" s="96"/>
      <c r="L53" s="96"/>
      <c r="M53" s="96"/>
      <c r="N53" s="96"/>
      <c r="O53" s="96"/>
      <c r="P53" s="96"/>
      <c r="Q53" s="96"/>
      <c r="R53" s="96"/>
    </row>
    <row r="54" spans="1:18" ht="12.75" hidden="1" customHeight="1">
      <c r="A54" s="92" t="s">
        <v>76</v>
      </c>
      <c r="J54" s="96"/>
      <c r="K54" s="96"/>
      <c r="L54" s="96"/>
      <c r="M54" s="96"/>
      <c r="N54" s="96"/>
      <c r="O54" s="96"/>
      <c r="P54" s="96"/>
      <c r="Q54" s="96"/>
      <c r="R54" s="96"/>
    </row>
    <row r="55" spans="1:18" ht="12.75" hidden="1" customHeight="1">
      <c r="A55" s="92" t="s">
        <v>75</v>
      </c>
      <c r="J55" s="96"/>
      <c r="K55" s="96"/>
      <c r="L55" s="96"/>
      <c r="M55" s="96"/>
      <c r="N55" s="96"/>
      <c r="O55" s="96"/>
      <c r="P55" s="96"/>
      <c r="Q55" s="96"/>
      <c r="R55" s="96"/>
    </row>
    <row r="56" spans="1:18" ht="12.75" hidden="1" customHeight="1">
      <c r="A56" s="92" t="s">
        <v>74</v>
      </c>
      <c r="J56" s="96"/>
      <c r="K56" s="96"/>
      <c r="L56" s="96"/>
      <c r="M56" s="96"/>
      <c r="N56" s="96"/>
      <c r="O56" s="96"/>
      <c r="P56" s="96"/>
      <c r="Q56" s="96"/>
      <c r="R56" s="96"/>
    </row>
    <row r="57" spans="1:18" ht="14.25" hidden="1" customHeight="1">
      <c r="A57" s="94"/>
      <c r="B57" s="93"/>
      <c r="C57" s="93"/>
      <c r="D57" s="93"/>
      <c r="E57" s="93"/>
      <c r="F57" s="93"/>
      <c r="G57" s="93"/>
      <c r="J57" s="96"/>
      <c r="K57" s="96"/>
      <c r="L57" s="96"/>
      <c r="M57" s="96"/>
      <c r="N57" s="96"/>
      <c r="O57" s="96"/>
      <c r="P57" s="96"/>
      <c r="Q57" s="96"/>
      <c r="R57" s="96"/>
    </row>
    <row r="58" spans="1:18" ht="12.75" customHeight="1">
      <c r="J58" s="96"/>
      <c r="K58" s="96"/>
      <c r="L58" s="96"/>
      <c r="M58" s="96"/>
      <c r="N58" s="96"/>
      <c r="O58" s="96"/>
      <c r="P58" s="96"/>
      <c r="Q58" s="96"/>
      <c r="R58" s="96"/>
    </row>
    <row r="59" spans="1:18" ht="12.75" customHeight="1"/>
    <row r="60" spans="1:18" ht="12.75" customHeight="1"/>
    <row r="61" spans="1:18" ht="12.75" customHeight="1"/>
    <row r="62" spans="1:18" ht="12.75" customHeight="1"/>
  </sheetData>
  <mergeCells count="44">
    <mergeCell ref="J7:Q7"/>
    <mergeCell ref="R7:S7"/>
    <mergeCell ref="J2:S2"/>
    <mergeCell ref="J4:Q4"/>
    <mergeCell ref="R4:S4"/>
    <mergeCell ref="J5:Q5"/>
    <mergeCell ref="R5:S5"/>
    <mergeCell ref="J19:M19"/>
    <mergeCell ref="J20:M20"/>
    <mergeCell ref="J21:M21"/>
    <mergeCell ref="Q21:S21"/>
    <mergeCell ref="J8:Q8"/>
    <mergeCell ref="R8:S8"/>
    <mergeCell ref="J10:M11"/>
    <mergeCell ref="N10:N11"/>
    <mergeCell ref="O10:O11"/>
    <mergeCell ref="P10:P11"/>
    <mergeCell ref="Q10:Q11"/>
    <mergeCell ref="R10:R11"/>
    <mergeCell ref="S10:S11"/>
    <mergeCell ref="U10:V18"/>
    <mergeCell ref="J12:M12"/>
    <mergeCell ref="J13:M13"/>
    <mergeCell ref="J14:M14"/>
    <mergeCell ref="J15:M15"/>
    <mergeCell ref="J16:M16"/>
    <mergeCell ref="J17:M17"/>
    <mergeCell ref="J18:M18"/>
    <mergeCell ref="K23:S23"/>
    <mergeCell ref="N27:P27"/>
    <mergeCell ref="J29:S29"/>
    <mergeCell ref="J34:S34"/>
    <mergeCell ref="M38:Q38"/>
    <mergeCell ref="J25:S25"/>
    <mergeCell ref="M26:M27"/>
    <mergeCell ref="N26:P26"/>
    <mergeCell ref="Q26:Q27"/>
    <mergeCell ref="M45:Q45"/>
    <mergeCell ref="J36:L36"/>
    <mergeCell ref="M39:Q39"/>
    <mergeCell ref="J31:S31"/>
    <mergeCell ref="M40:Q40"/>
    <mergeCell ref="M43:Q43"/>
    <mergeCell ref="M44:Q44"/>
  </mergeCells>
  <conditionalFormatting sqref="J20:O20">
    <cfRule type="expression" dxfId="6" priority="5" stopIfTrue="1">
      <formula>$R$5="Não"</formula>
    </cfRule>
  </conditionalFormatting>
  <conditionalFormatting sqref="J21:O21">
    <cfRule type="expression" dxfId="5" priority="4" stopIfTrue="1">
      <formula>$R$5="sim"</formula>
    </cfRule>
  </conditionalFormatting>
  <conditionalFormatting sqref="J23:S23">
    <cfRule type="expression" dxfId="4" priority="2" stopIfTrue="1">
      <formula>AND(NOT($W$21),NOT($W$23))</formula>
    </cfRule>
  </conditionalFormatting>
  <conditionalFormatting sqref="P12:P21">
    <cfRule type="expression" dxfId="3" priority="6" stopIfTrue="1">
      <formula>AND(P12&lt;&gt;"OK",P12&lt;&gt;"-",P12&lt;&gt;"")</formula>
    </cfRule>
    <cfRule type="cellIs" dxfId="2" priority="7" stopIfTrue="1" operator="equal">
      <formula>"OK"</formula>
    </cfRule>
  </conditionalFormatting>
  <conditionalFormatting sqref="Q12:S20">
    <cfRule type="expression" dxfId="1" priority="1" stopIfTrue="1">
      <formula>$J$5=$A$55</formula>
    </cfRule>
  </conditionalFormatting>
  <conditionalFormatting sqref="Q21:S21">
    <cfRule type="expression" dxfId="0" priority="3" stopIfTrue="1">
      <formula>$R$5="sim"</formula>
    </cfRule>
  </conditionalFormatting>
  <dataValidations count="6">
    <dataValidation type="decimal" allowBlank="1" showInputMessage="1" showErrorMessage="1" errorTitle="Erro de valores" error="Digite um valor entre 0% e 100%" sqref="WVW983055:WVW983060 JK12:JK17 TG12:TG17 ADC12:ADC17 AMY12:AMY17 AWU12:AWU17 BGQ12:BGQ17 BQM12:BQM17 CAI12:CAI17 CKE12:CKE17 CUA12:CUA17 DDW12:DDW17 DNS12:DNS17 DXO12:DXO17 EHK12:EHK17 ERG12:ERG17 FBC12:FBC17 FKY12:FKY17 FUU12:FUU17 GEQ12:GEQ17 GOM12:GOM17 GYI12:GYI17 HIE12:HIE17 HSA12:HSA17 IBW12:IBW17 ILS12:ILS17 IVO12:IVO17 JFK12:JFK17 JPG12:JPG17 JZC12:JZC17 KIY12:KIY17 KSU12:KSU17 LCQ12:LCQ17 LMM12:LMM17 LWI12:LWI17 MGE12:MGE17 MQA12:MQA17 MZW12:MZW17 NJS12:NJS17 NTO12:NTO17 ODK12:ODK17 ONG12:ONG17 OXC12:OXC17 PGY12:PGY17 PQU12:PQU17 QAQ12:QAQ17 QKM12:QKM17 QUI12:QUI17 REE12:REE17 ROA12:ROA17 RXW12:RXW17 SHS12:SHS17 SRO12:SRO17 TBK12:TBK17 TLG12:TLG17 TVC12:TVC17 UEY12:UEY17 UOU12:UOU17 UYQ12:UYQ17 VIM12:VIM17 VSI12:VSI17 WCE12:WCE17 WMA12:WMA17 WVW12:WVW17 O65551:O65556 JK65551:JK65556 TG65551:TG65556 ADC65551:ADC65556 AMY65551:AMY65556 AWU65551:AWU65556 BGQ65551:BGQ65556 BQM65551:BQM65556 CAI65551:CAI65556 CKE65551:CKE65556 CUA65551:CUA65556 DDW65551:DDW65556 DNS65551:DNS65556 DXO65551:DXO65556 EHK65551:EHK65556 ERG65551:ERG65556 FBC65551:FBC65556 FKY65551:FKY65556 FUU65551:FUU65556 GEQ65551:GEQ65556 GOM65551:GOM65556 GYI65551:GYI65556 HIE65551:HIE65556 HSA65551:HSA65556 IBW65551:IBW65556 ILS65551:ILS65556 IVO65551:IVO65556 JFK65551:JFK65556 JPG65551:JPG65556 JZC65551:JZC65556 KIY65551:KIY65556 KSU65551:KSU65556 LCQ65551:LCQ65556 LMM65551:LMM65556 LWI65551:LWI65556 MGE65551:MGE65556 MQA65551:MQA65556 MZW65551:MZW65556 NJS65551:NJS65556 NTO65551:NTO65556 ODK65551:ODK65556 ONG65551:ONG65556 OXC65551:OXC65556 PGY65551:PGY65556 PQU65551:PQU65556 QAQ65551:QAQ65556 QKM65551:QKM65556 QUI65551:QUI65556 REE65551:REE65556 ROA65551:ROA65556 RXW65551:RXW65556 SHS65551:SHS65556 SRO65551:SRO65556 TBK65551:TBK65556 TLG65551:TLG65556 TVC65551:TVC65556 UEY65551:UEY65556 UOU65551:UOU65556 UYQ65551:UYQ65556 VIM65551:VIM65556 VSI65551:VSI65556 WCE65551:WCE65556 WMA65551:WMA65556 WVW65551:WVW65556 O131087:O131092 JK131087:JK131092 TG131087:TG131092 ADC131087:ADC131092 AMY131087:AMY131092 AWU131087:AWU131092 BGQ131087:BGQ131092 BQM131087:BQM131092 CAI131087:CAI131092 CKE131087:CKE131092 CUA131087:CUA131092 DDW131087:DDW131092 DNS131087:DNS131092 DXO131087:DXO131092 EHK131087:EHK131092 ERG131087:ERG131092 FBC131087:FBC131092 FKY131087:FKY131092 FUU131087:FUU131092 GEQ131087:GEQ131092 GOM131087:GOM131092 GYI131087:GYI131092 HIE131087:HIE131092 HSA131087:HSA131092 IBW131087:IBW131092 ILS131087:ILS131092 IVO131087:IVO131092 JFK131087:JFK131092 JPG131087:JPG131092 JZC131087:JZC131092 KIY131087:KIY131092 KSU131087:KSU131092 LCQ131087:LCQ131092 LMM131087:LMM131092 LWI131087:LWI131092 MGE131087:MGE131092 MQA131087:MQA131092 MZW131087:MZW131092 NJS131087:NJS131092 NTO131087:NTO131092 ODK131087:ODK131092 ONG131087:ONG131092 OXC131087:OXC131092 PGY131087:PGY131092 PQU131087:PQU131092 QAQ131087:QAQ131092 QKM131087:QKM131092 QUI131087:QUI131092 REE131087:REE131092 ROA131087:ROA131092 RXW131087:RXW131092 SHS131087:SHS131092 SRO131087:SRO131092 TBK131087:TBK131092 TLG131087:TLG131092 TVC131087:TVC131092 UEY131087:UEY131092 UOU131087:UOU131092 UYQ131087:UYQ131092 VIM131087:VIM131092 VSI131087:VSI131092 WCE131087:WCE131092 WMA131087:WMA131092 WVW131087:WVW131092 O196623:O196628 JK196623:JK196628 TG196623:TG196628 ADC196623:ADC196628 AMY196623:AMY196628 AWU196623:AWU196628 BGQ196623:BGQ196628 BQM196623:BQM196628 CAI196623:CAI196628 CKE196623:CKE196628 CUA196623:CUA196628 DDW196623:DDW196628 DNS196623:DNS196628 DXO196623:DXO196628 EHK196623:EHK196628 ERG196623:ERG196628 FBC196623:FBC196628 FKY196623:FKY196628 FUU196623:FUU196628 GEQ196623:GEQ196628 GOM196623:GOM196628 GYI196623:GYI196628 HIE196623:HIE196628 HSA196623:HSA196628 IBW196623:IBW196628 ILS196623:ILS196628 IVO196623:IVO196628 JFK196623:JFK196628 JPG196623:JPG196628 JZC196623:JZC196628 KIY196623:KIY196628 KSU196623:KSU196628 LCQ196623:LCQ196628 LMM196623:LMM196628 LWI196623:LWI196628 MGE196623:MGE196628 MQA196623:MQA196628 MZW196623:MZW196628 NJS196623:NJS196628 NTO196623:NTO196628 ODK196623:ODK196628 ONG196623:ONG196628 OXC196623:OXC196628 PGY196623:PGY196628 PQU196623:PQU196628 QAQ196623:QAQ196628 QKM196623:QKM196628 QUI196623:QUI196628 REE196623:REE196628 ROA196623:ROA196628 RXW196623:RXW196628 SHS196623:SHS196628 SRO196623:SRO196628 TBK196623:TBK196628 TLG196623:TLG196628 TVC196623:TVC196628 UEY196623:UEY196628 UOU196623:UOU196628 UYQ196623:UYQ196628 VIM196623:VIM196628 VSI196623:VSI196628 WCE196623:WCE196628 WMA196623:WMA196628 WVW196623:WVW196628 O262159:O262164 JK262159:JK262164 TG262159:TG262164 ADC262159:ADC262164 AMY262159:AMY262164 AWU262159:AWU262164 BGQ262159:BGQ262164 BQM262159:BQM262164 CAI262159:CAI262164 CKE262159:CKE262164 CUA262159:CUA262164 DDW262159:DDW262164 DNS262159:DNS262164 DXO262159:DXO262164 EHK262159:EHK262164 ERG262159:ERG262164 FBC262159:FBC262164 FKY262159:FKY262164 FUU262159:FUU262164 GEQ262159:GEQ262164 GOM262159:GOM262164 GYI262159:GYI262164 HIE262159:HIE262164 HSA262159:HSA262164 IBW262159:IBW262164 ILS262159:ILS262164 IVO262159:IVO262164 JFK262159:JFK262164 JPG262159:JPG262164 JZC262159:JZC262164 KIY262159:KIY262164 KSU262159:KSU262164 LCQ262159:LCQ262164 LMM262159:LMM262164 LWI262159:LWI262164 MGE262159:MGE262164 MQA262159:MQA262164 MZW262159:MZW262164 NJS262159:NJS262164 NTO262159:NTO262164 ODK262159:ODK262164 ONG262159:ONG262164 OXC262159:OXC262164 PGY262159:PGY262164 PQU262159:PQU262164 QAQ262159:QAQ262164 QKM262159:QKM262164 QUI262159:QUI262164 REE262159:REE262164 ROA262159:ROA262164 RXW262159:RXW262164 SHS262159:SHS262164 SRO262159:SRO262164 TBK262159:TBK262164 TLG262159:TLG262164 TVC262159:TVC262164 UEY262159:UEY262164 UOU262159:UOU262164 UYQ262159:UYQ262164 VIM262159:VIM262164 VSI262159:VSI262164 WCE262159:WCE262164 WMA262159:WMA262164 WVW262159:WVW262164 O327695:O327700 JK327695:JK327700 TG327695:TG327700 ADC327695:ADC327700 AMY327695:AMY327700 AWU327695:AWU327700 BGQ327695:BGQ327700 BQM327695:BQM327700 CAI327695:CAI327700 CKE327695:CKE327700 CUA327695:CUA327700 DDW327695:DDW327700 DNS327695:DNS327700 DXO327695:DXO327700 EHK327695:EHK327700 ERG327695:ERG327700 FBC327695:FBC327700 FKY327695:FKY327700 FUU327695:FUU327700 GEQ327695:GEQ327700 GOM327695:GOM327700 GYI327695:GYI327700 HIE327695:HIE327700 HSA327695:HSA327700 IBW327695:IBW327700 ILS327695:ILS327700 IVO327695:IVO327700 JFK327695:JFK327700 JPG327695:JPG327700 JZC327695:JZC327700 KIY327695:KIY327700 KSU327695:KSU327700 LCQ327695:LCQ327700 LMM327695:LMM327700 LWI327695:LWI327700 MGE327695:MGE327700 MQA327695:MQA327700 MZW327695:MZW327700 NJS327695:NJS327700 NTO327695:NTO327700 ODK327695:ODK327700 ONG327695:ONG327700 OXC327695:OXC327700 PGY327695:PGY327700 PQU327695:PQU327700 QAQ327695:QAQ327700 QKM327695:QKM327700 QUI327695:QUI327700 REE327695:REE327700 ROA327695:ROA327700 RXW327695:RXW327700 SHS327695:SHS327700 SRO327695:SRO327700 TBK327695:TBK327700 TLG327695:TLG327700 TVC327695:TVC327700 UEY327695:UEY327700 UOU327695:UOU327700 UYQ327695:UYQ327700 VIM327695:VIM327700 VSI327695:VSI327700 WCE327695:WCE327700 WMA327695:WMA327700 WVW327695:WVW327700 O393231:O393236 JK393231:JK393236 TG393231:TG393236 ADC393231:ADC393236 AMY393231:AMY393236 AWU393231:AWU393236 BGQ393231:BGQ393236 BQM393231:BQM393236 CAI393231:CAI393236 CKE393231:CKE393236 CUA393231:CUA393236 DDW393231:DDW393236 DNS393231:DNS393236 DXO393231:DXO393236 EHK393231:EHK393236 ERG393231:ERG393236 FBC393231:FBC393236 FKY393231:FKY393236 FUU393231:FUU393236 GEQ393231:GEQ393236 GOM393231:GOM393236 GYI393231:GYI393236 HIE393231:HIE393236 HSA393231:HSA393236 IBW393231:IBW393236 ILS393231:ILS393236 IVO393231:IVO393236 JFK393231:JFK393236 JPG393231:JPG393236 JZC393231:JZC393236 KIY393231:KIY393236 KSU393231:KSU393236 LCQ393231:LCQ393236 LMM393231:LMM393236 LWI393231:LWI393236 MGE393231:MGE393236 MQA393231:MQA393236 MZW393231:MZW393236 NJS393231:NJS393236 NTO393231:NTO393236 ODK393231:ODK393236 ONG393231:ONG393236 OXC393231:OXC393236 PGY393231:PGY393236 PQU393231:PQU393236 QAQ393231:QAQ393236 QKM393231:QKM393236 QUI393231:QUI393236 REE393231:REE393236 ROA393231:ROA393236 RXW393231:RXW393236 SHS393231:SHS393236 SRO393231:SRO393236 TBK393231:TBK393236 TLG393231:TLG393236 TVC393231:TVC393236 UEY393231:UEY393236 UOU393231:UOU393236 UYQ393231:UYQ393236 VIM393231:VIM393236 VSI393231:VSI393236 WCE393231:WCE393236 WMA393231:WMA393236 WVW393231:WVW393236 O458767:O458772 JK458767:JK458772 TG458767:TG458772 ADC458767:ADC458772 AMY458767:AMY458772 AWU458767:AWU458772 BGQ458767:BGQ458772 BQM458767:BQM458772 CAI458767:CAI458772 CKE458767:CKE458772 CUA458767:CUA458772 DDW458767:DDW458772 DNS458767:DNS458772 DXO458767:DXO458772 EHK458767:EHK458772 ERG458767:ERG458772 FBC458767:FBC458772 FKY458767:FKY458772 FUU458767:FUU458772 GEQ458767:GEQ458772 GOM458767:GOM458772 GYI458767:GYI458772 HIE458767:HIE458772 HSA458767:HSA458772 IBW458767:IBW458772 ILS458767:ILS458772 IVO458767:IVO458772 JFK458767:JFK458772 JPG458767:JPG458772 JZC458767:JZC458772 KIY458767:KIY458772 KSU458767:KSU458772 LCQ458767:LCQ458772 LMM458767:LMM458772 LWI458767:LWI458772 MGE458767:MGE458772 MQA458767:MQA458772 MZW458767:MZW458772 NJS458767:NJS458772 NTO458767:NTO458772 ODK458767:ODK458772 ONG458767:ONG458772 OXC458767:OXC458772 PGY458767:PGY458772 PQU458767:PQU458772 QAQ458767:QAQ458772 QKM458767:QKM458772 QUI458767:QUI458772 REE458767:REE458772 ROA458767:ROA458772 RXW458767:RXW458772 SHS458767:SHS458772 SRO458767:SRO458772 TBK458767:TBK458772 TLG458767:TLG458772 TVC458767:TVC458772 UEY458767:UEY458772 UOU458767:UOU458772 UYQ458767:UYQ458772 VIM458767:VIM458772 VSI458767:VSI458772 WCE458767:WCE458772 WMA458767:WMA458772 WVW458767:WVW458772 O524303:O524308 JK524303:JK524308 TG524303:TG524308 ADC524303:ADC524308 AMY524303:AMY524308 AWU524303:AWU524308 BGQ524303:BGQ524308 BQM524303:BQM524308 CAI524303:CAI524308 CKE524303:CKE524308 CUA524303:CUA524308 DDW524303:DDW524308 DNS524303:DNS524308 DXO524303:DXO524308 EHK524303:EHK524308 ERG524303:ERG524308 FBC524303:FBC524308 FKY524303:FKY524308 FUU524303:FUU524308 GEQ524303:GEQ524308 GOM524303:GOM524308 GYI524303:GYI524308 HIE524303:HIE524308 HSA524303:HSA524308 IBW524303:IBW524308 ILS524303:ILS524308 IVO524303:IVO524308 JFK524303:JFK524308 JPG524303:JPG524308 JZC524303:JZC524308 KIY524303:KIY524308 KSU524303:KSU524308 LCQ524303:LCQ524308 LMM524303:LMM524308 LWI524303:LWI524308 MGE524303:MGE524308 MQA524303:MQA524308 MZW524303:MZW524308 NJS524303:NJS524308 NTO524303:NTO524308 ODK524303:ODK524308 ONG524303:ONG524308 OXC524303:OXC524308 PGY524303:PGY524308 PQU524303:PQU524308 QAQ524303:QAQ524308 QKM524303:QKM524308 QUI524303:QUI524308 REE524303:REE524308 ROA524303:ROA524308 RXW524303:RXW524308 SHS524303:SHS524308 SRO524303:SRO524308 TBK524303:TBK524308 TLG524303:TLG524308 TVC524303:TVC524308 UEY524303:UEY524308 UOU524303:UOU524308 UYQ524303:UYQ524308 VIM524303:VIM524308 VSI524303:VSI524308 WCE524303:WCE524308 WMA524303:WMA524308 WVW524303:WVW524308 O589839:O589844 JK589839:JK589844 TG589839:TG589844 ADC589839:ADC589844 AMY589839:AMY589844 AWU589839:AWU589844 BGQ589839:BGQ589844 BQM589839:BQM589844 CAI589839:CAI589844 CKE589839:CKE589844 CUA589839:CUA589844 DDW589839:DDW589844 DNS589839:DNS589844 DXO589839:DXO589844 EHK589839:EHK589844 ERG589839:ERG589844 FBC589839:FBC589844 FKY589839:FKY589844 FUU589839:FUU589844 GEQ589839:GEQ589844 GOM589839:GOM589844 GYI589839:GYI589844 HIE589839:HIE589844 HSA589839:HSA589844 IBW589839:IBW589844 ILS589839:ILS589844 IVO589839:IVO589844 JFK589839:JFK589844 JPG589839:JPG589844 JZC589839:JZC589844 KIY589839:KIY589844 KSU589839:KSU589844 LCQ589839:LCQ589844 LMM589839:LMM589844 LWI589839:LWI589844 MGE589839:MGE589844 MQA589839:MQA589844 MZW589839:MZW589844 NJS589839:NJS589844 NTO589839:NTO589844 ODK589839:ODK589844 ONG589839:ONG589844 OXC589839:OXC589844 PGY589839:PGY589844 PQU589839:PQU589844 QAQ589839:QAQ589844 QKM589839:QKM589844 QUI589839:QUI589844 REE589839:REE589844 ROA589839:ROA589844 RXW589839:RXW589844 SHS589839:SHS589844 SRO589839:SRO589844 TBK589839:TBK589844 TLG589839:TLG589844 TVC589839:TVC589844 UEY589839:UEY589844 UOU589839:UOU589844 UYQ589839:UYQ589844 VIM589839:VIM589844 VSI589839:VSI589844 WCE589839:WCE589844 WMA589839:WMA589844 WVW589839:WVW589844 O655375:O655380 JK655375:JK655380 TG655375:TG655380 ADC655375:ADC655380 AMY655375:AMY655380 AWU655375:AWU655380 BGQ655375:BGQ655380 BQM655375:BQM655380 CAI655375:CAI655380 CKE655375:CKE655380 CUA655375:CUA655380 DDW655375:DDW655380 DNS655375:DNS655380 DXO655375:DXO655380 EHK655375:EHK655380 ERG655375:ERG655380 FBC655375:FBC655380 FKY655375:FKY655380 FUU655375:FUU655380 GEQ655375:GEQ655380 GOM655375:GOM655380 GYI655375:GYI655380 HIE655375:HIE655380 HSA655375:HSA655380 IBW655375:IBW655380 ILS655375:ILS655380 IVO655375:IVO655380 JFK655375:JFK655380 JPG655375:JPG655380 JZC655375:JZC655380 KIY655375:KIY655380 KSU655375:KSU655380 LCQ655375:LCQ655380 LMM655375:LMM655380 LWI655375:LWI655380 MGE655375:MGE655380 MQA655375:MQA655380 MZW655375:MZW655380 NJS655375:NJS655380 NTO655375:NTO655380 ODK655375:ODK655380 ONG655375:ONG655380 OXC655375:OXC655380 PGY655375:PGY655380 PQU655375:PQU655380 QAQ655375:QAQ655380 QKM655375:QKM655380 QUI655375:QUI655380 REE655375:REE655380 ROA655375:ROA655380 RXW655375:RXW655380 SHS655375:SHS655380 SRO655375:SRO655380 TBK655375:TBK655380 TLG655375:TLG655380 TVC655375:TVC655380 UEY655375:UEY655380 UOU655375:UOU655380 UYQ655375:UYQ655380 VIM655375:VIM655380 VSI655375:VSI655380 WCE655375:WCE655380 WMA655375:WMA655380 WVW655375:WVW655380 O720911:O720916 JK720911:JK720916 TG720911:TG720916 ADC720911:ADC720916 AMY720911:AMY720916 AWU720911:AWU720916 BGQ720911:BGQ720916 BQM720911:BQM720916 CAI720911:CAI720916 CKE720911:CKE720916 CUA720911:CUA720916 DDW720911:DDW720916 DNS720911:DNS720916 DXO720911:DXO720916 EHK720911:EHK720916 ERG720911:ERG720916 FBC720911:FBC720916 FKY720911:FKY720916 FUU720911:FUU720916 GEQ720911:GEQ720916 GOM720911:GOM720916 GYI720911:GYI720916 HIE720911:HIE720916 HSA720911:HSA720916 IBW720911:IBW720916 ILS720911:ILS720916 IVO720911:IVO720916 JFK720911:JFK720916 JPG720911:JPG720916 JZC720911:JZC720916 KIY720911:KIY720916 KSU720911:KSU720916 LCQ720911:LCQ720916 LMM720911:LMM720916 LWI720911:LWI720916 MGE720911:MGE720916 MQA720911:MQA720916 MZW720911:MZW720916 NJS720911:NJS720916 NTO720911:NTO720916 ODK720911:ODK720916 ONG720911:ONG720916 OXC720911:OXC720916 PGY720911:PGY720916 PQU720911:PQU720916 QAQ720911:QAQ720916 QKM720911:QKM720916 QUI720911:QUI720916 REE720911:REE720916 ROA720911:ROA720916 RXW720911:RXW720916 SHS720911:SHS720916 SRO720911:SRO720916 TBK720911:TBK720916 TLG720911:TLG720916 TVC720911:TVC720916 UEY720911:UEY720916 UOU720911:UOU720916 UYQ720911:UYQ720916 VIM720911:VIM720916 VSI720911:VSI720916 WCE720911:WCE720916 WMA720911:WMA720916 WVW720911:WVW720916 O786447:O786452 JK786447:JK786452 TG786447:TG786452 ADC786447:ADC786452 AMY786447:AMY786452 AWU786447:AWU786452 BGQ786447:BGQ786452 BQM786447:BQM786452 CAI786447:CAI786452 CKE786447:CKE786452 CUA786447:CUA786452 DDW786447:DDW786452 DNS786447:DNS786452 DXO786447:DXO786452 EHK786447:EHK786452 ERG786447:ERG786452 FBC786447:FBC786452 FKY786447:FKY786452 FUU786447:FUU786452 GEQ786447:GEQ786452 GOM786447:GOM786452 GYI786447:GYI786452 HIE786447:HIE786452 HSA786447:HSA786452 IBW786447:IBW786452 ILS786447:ILS786452 IVO786447:IVO786452 JFK786447:JFK786452 JPG786447:JPG786452 JZC786447:JZC786452 KIY786447:KIY786452 KSU786447:KSU786452 LCQ786447:LCQ786452 LMM786447:LMM786452 LWI786447:LWI786452 MGE786447:MGE786452 MQA786447:MQA786452 MZW786447:MZW786452 NJS786447:NJS786452 NTO786447:NTO786452 ODK786447:ODK786452 ONG786447:ONG786452 OXC786447:OXC786452 PGY786447:PGY786452 PQU786447:PQU786452 QAQ786447:QAQ786452 QKM786447:QKM786452 QUI786447:QUI786452 REE786447:REE786452 ROA786447:ROA786452 RXW786447:RXW786452 SHS786447:SHS786452 SRO786447:SRO786452 TBK786447:TBK786452 TLG786447:TLG786452 TVC786447:TVC786452 UEY786447:UEY786452 UOU786447:UOU786452 UYQ786447:UYQ786452 VIM786447:VIM786452 VSI786447:VSI786452 WCE786447:WCE786452 WMA786447:WMA786452 WVW786447:WVW786452 O851983:O851988 JK851983:JK851988 TG851983:TG851988 ADC851983:ADC851988 AMY851983:AMY851988 AWU851983:AWU851988 BGQ851983:BGQ851988 BQM851983:BQM851988 CAI851983:CAI851988 CKE851983:CKE851988 CUA851983:CUA851988 DDW851983:DDW851988 DNS851983:DNS851988 DXO851983:DXO851988 EHK851983:EHK851988 ERG851983:ERG851988 FBC851983:FBC851988 FKY851983:FKY851988 FUU851983:FUU851988 GEQ851983:GEQ851988 GOM851983:GOM851988 GYI851983:GYI851988 HIE851983:HIE851988 HSA851983:HSA851988 IBW851983:IBW851988 ILS851983:ILS851988 IVO851983:IVO851988 JFK851983:JFK851988 JPG851983:JPG851988 JZC851983:JZC851988 KIY851983:KIY851988 KSU851983:KSU851988 LCQ851983:LCQ851988 LMM851983:LMM851988 LWI851983:LWI851988 MGE851983:MGE851988 MQA851983:MQA851988 MZW851983:MZW851988 NJS851983:NJS851988 NTO851983:NTO851988 ODK851983:ODK851988 ONG851983:ONG851988 OXC851983:OXC851988 PGY851983:PGY851988 PQU851983:PQU851988 QAQ851983:QAQ851988 QKM851983:QKM851988 QUI851983:QUI851988 REE851983:REE851988 ROA851983:ROA851988 RXW851983:RXW851988 SHS851983:SHS851988 SRO851983:SRO851988 TBK851983:TBK851988 TLG851983:TLG851988 TVC851983:TVC851988 UEY851983:UEY851988 UOU851983:UOU851988 UYQ851983:UYQ851988 VIM851983:VIM851988 VSI851983:VSI851988 WCE851983:WCE851988 WMA851983:WMA851988 WVW851983:WVW851988 O917519:O917524 JK917519:JK917524 TG917519:TG917524 ADC917519:ADC917524 AMY917519:AMY917524 AWU917519:AWU917524 BGQ917519:BGQ917524 BQM917519:BQM917524 CAI917519:CAI917524 CKE917519:CKE917524 CUA917519:CUA917524 DDW917519:DDW917524 DNS917519:DNS917524 DXO917519:DXO917524 EHK917519:EHK917524 ERG917519:ERG917524 FBC917519:FBC917524 FKY917519:FKY917524 FUU917519:FUU917524 GEQ917519:GEQ917524 GOM917519:GOM917524 GYI917519:GYI917524 HIE917519:HIE917524 HSA917519:HSA917524 IBW917519:IBW917524 ILS917519:ILS917524 IVO917519:IVO917524 JFK917519:JFK917524 JPG917519:JPG917524 JZC917519:JZC917524 KIY917519:KIY917524 KSU917519:KSU917524 LCQ917519:LCQ917524 LMM917519:LMM917524 LWI917519:LWI917524 MGE917519:MGE917524 MQA917519:MQA917524 MZW917519:MZW917524 NJS917519:NJS917524 NTO917519:NTO917524 ODK917519:ODK917524 ONG917519:ONG917524 OXC917519:OXC917524 PGY917519:PGY917524 PQU917519:PQU917524 QAQ917519:QAQ917524 QKM917519:QKM917524 QUI917519:QUI917524 REE917519:REE917524 ROA917519:ROA917524 RXW917519:RXW917524 SHS917519:SHS917524 SRO917519:SRO917524 TBK917519:TBK917524 TLG917519:TLG917524 TVC917519:TVC917524 UEY917519:UEY917524 UOU917519:UOU917524 UYQ917519:UYQ917524 VIM917519:VIM917524 VSI917519:VSI917524 WCE917519:WCE917524 WMA917519:WMA917524 WVW917519:WVW917524 O983055:O983060 JK983055:JK983060 TG983055:TG983060 ADC983055:ADC983060 AMY983055:AMY983060 AWU983055:AWU983060 BGQ983055:BGQ983060 BQM983055:BQM983060 CAI983055:CAI983060 CKE983055:CKE983060 CUA983055:CUA983060 DDW983055:DDW983060 DNS983055:DNS983060 DXO983055:DXO983060 EHK983055:EHK983060 ERG983055:ERG983060 FBC983055:FBC983060 FKY983055:FKY983060 FUU983055:FUU983060 GEQ983055:GEQ983060 GOM983055:GOM983060 GYI983055:GYI983060 HIE983055:HIE983060 HSA983055:HSA983060 IBW983055:IBW983060 ILS983055:ILS983060 IVO983055:IVO983060 JFK983055:JFK983060 JPG983055:JPG983060 JZC983055:JZC983060 KIY983055:KIY983060 KSU983055:KSU983060 LCQ983055:LCQ983060 LMM983055:LMM983060 LWI983055:LWI983060 MGE983055:MGE983060 MQA983055:MQA983060 MZW983055:MZW983060 NJS983055:NJS983060 NTO983055:NTO983060 ODK983055:ODK983060 ONG983055:ONG983060 OXC983055:OXC983060 PGY983055:PGY983060 PQU983055:PQU983060 QAQ983055:QAQ983060 QKM983055:QKM983060 QUI983055:QUI983060 REE983055:REE983060 ROA983055:ROA983060 RXW983055:RXW983060 SHS983055:SHS983060 SRO983055:SRO983060 TBK983055:TBK983060 TLG983055:TLG983060 TVC983055:TVC983060 UEY983055:UEY983060 UOU983055:UOU983060 UYQ983055:UYQ983060 VIM983055:VIM983060 VSI983055:VSI983060 WCE983055:WCE983060 WMA983055:WMA983060 O12:O17" xr:uid="{00000000-0002-0000-0500-000005000000}">
      <formula1>0</formula1>
      <formula2>1</formula2>
    </dataValidation>
    <dataValidation type="decimal" operator="greaterThanOrEqual" allowBlank="1" showInputMessage="1" showErrorMessage="1" errorTitle="Valor não permitido" error="Digite um percentual entre 0% e 100%." promptTitle="Valores comuns:" prompt="Normalmente entre 2 e 5%." sqref="R8:S8 JN8:JO8 TJ8:TK8 ADF8:ADG8 ANB8:ANC8 AWX8:AWY8 BGT8:BGU8 BQP8:BQQ8 CAL8:CAM8 CKH8:CKI8 CUD8:CUE8 DDZ8:DEA8 DNV8:DNW8 DXR8:DXS8 EHN8:EHO8 ERJ8:ERK8 FBF8:FBG8 FLB8:FLC8 FUX8:FUY8 GET8:GEU8 GOP8:GOQ8 GYL8:GYM8 HIH8:HII8 HSD8:HSE8 IBZ8:ICA8 ILV8:ILW8 IVR8:IVS8 JFN8:JFO8 JPJ8:JPK8 JZF8:JZG8 KJB8:KJC8 KSX8:KSY8 LCT8:LCU8 LMP8:LMQ8 LWL8:LWM8 MGH8:MGI8 MQD8:MQE8 MZZ8:NAA8 NJV8:NJW8 NTR8:NTS8 ODN8:ODO8 ONJ8:ONK8 OXF8:OXG8 PHB8:PHC8 PQX8:PQY8 QAT8:QAU8 QKP8:QKQ8 QUL8:QUM8 REH8:REI8 ROD8:ROE8 RXZ8:RYA8 SHV8:SHW8 SRR8:SRS8 TBN8:TBO8 TLJ8:TLK8 TVF8:TVG8 UFB8:UFC8 UOX8:UOY8 UYT8:UYU8 VIP8:VIQ8 VSL8:VSM8 WCH8:WCI8 WMD8:WME8 WVZ8:WWA8 R65547:S65547 JN65547:JO65547 TJ65547:TK65547 ADF65547:ADG65547 ANB65547:ANC65547 AWX65547:AWY65547 BGT65547:BGU65547 BQP65547:BQQ65547 CAL65547:CAM65547 CKH65547:CKI65547 CUD65547:CUE65547 DDZ65547:DEA65547 DNV65547:DNW65547 DXR65547:DXS65547 EHN65547:EHO65547 ERJ65547:ERK65547 FBF65547:FBG65547 FLB65547:FLC65547 FUX65547:FUY65547 GET65547:GEU65547 GOP65547:GOQ65547 GYL65547:GYM65547 HIH65547:HII65547 HSD65547:HSE65547 IBZ65547:ICA65547 ILV65547:ILW65547 IVR65547:IVS65547 JFN65547:JFO65547 JPJ65547:JPK65547 JZF65547:JZG65547 KJB65547:KJC65547 KSX65547:KSY65547 LCT65547:LCU65547 LMP65547:LMQ65547 LWL65547:LWM65547 MGH65547:MGI65547 MQD65547:MQE65547 MZZ65547:NAA65547 NJV65547:NJW65547 NTR65547:NTS65547 ODN65547:ODO65547 ONJ65547:ONK65547 OXF65547:OXG65547 PHB65547:PHC65547 PQX65547:PQY65547 QAT65547:QAU65547 QKP65547:QKQ65547 QUL65547:QUM65547 REH65547:REI65547 ROD65547:ROE65547 RXZ65547:RYA65547 SHV65547:SHW65547 SRR65547:SRS65547 TBN65547:TBO65547 TLJ65547:TLK65547 TVF65547:TVG65547 UFB65547:UFC65547 UOX65547:UOY65547 UYT65547:UYU65547 VIP65547:VIQ65547 VSL65547:VSM65547 WCH65547:WCI65547 WMD65547:WME65547 WVZ65547:WWA65547 R131083:S131083 JN131083:JO131083 TJ131083:TK131083 ADF131083:ADG131083 ANB131083:ANC131083 AWX131083:AWY131083 BGT131083:BGU131083 BQP131083:BQQ131083 CAL131083:CAM131083 CKH131083:CKI131083 CUD131083:CUE131083 DDZ131083:DEA131083 DNV131083:DNW131083 DXR131083:DXS131083 EHN131083:EHO131083 ERJ131083:ERK131083 FBF131083:FBG131083 FLB131083:FLC131083 FUX131083:FUY131083 GET131083:GEU131083 GOP131083:GOQ131083 GYL131083:GYM131083 HIH131083:HII131083 HSD131083:HSE131083 IBZ131083:ICA131083 ILV131083:ILW131083 IVR131083:IVS131083 JFN131083:JFO131083 JPJ131083:JPK131083 JZF131083:JZG131083 KJB131083:KJC131083 KSX131083:KSY131083 LCT131083:LCU131083 LMP131083:LMQ131083 LWL131083:LWM131083 MGH131083:MGI131083 MQD131083:MQE131083 MZZ131083:NAA131083 NJV131083:NJW131083 NTR131083:NTS131083 ODN131083:ODO131083 ONJ131083:ONK131083 OXF131083:OXG131083 PHB131083:PHC131083 PQX131083:PQY131083 QAT131083:QAU131083 QKP131083:QKQ131083 QUL131083:QUM131083 REH131083:REI131083 ROD131083:ROE131083 RXZ131083:RYA131083 SHV131083:SHW131083 SRR131083:SRS131083 TBN131083:TBO131083 TLJ131083:TLK131083 TVF131083:TVG131083 UFB131083:UFC131083 UOX131083:UOY131083 UYT131083:UYU131083 VIP131083:VIQ131083 VSL131083:VSM131083 WCH131083:WCI131083 WMD131083:WME131083 WVZ131083:WWA131083 R196619:S196619 JN196619:JO196619 TJ196619:TK196619 ADF196619:ADG196619 ANB196619:ANC196619 AWX196619:AWY196619 BGT196619:BGU196619 BQP196619:BQQ196619 CAL196619:CAM196619 CKH196619:CKI196619 CUD196619:CUE196619 DDZ196619:DEA196619 DNV196619:DNW196619 DXR196619:DXS196619 EHN196619:EHO196619 ERJ196619:ERK196619 FBF196619:FBG196619 FLB196619:FLC196619 FUX196619:FUY196619 GET196619:GEU196619 GOP196619:GOQ196619 GYL196619:GYM196619 HIH196619:HII196619 HSD196619:HSE196619 IBZ196619:ICA196619 ILV196619:ILW196619 IVR196619:IVS196619 JFN196619:JFO196619 JPJ196619:JPK196619 JZF196619:JZG196619 KJB196619:KJC196619 KSX196619:KSY196619 LCT196619:LCU196619 LMP196619:LMQ196619 LWL196619:LWM196619 MGH196619:MGI196619 MQD196619:MQE196619 MZZ196619:NAA196619 NJV196619:NJW196619 NTR196619:NTS196619 ODN196619:ODO196619 ONJ196619:ONK196619 OXF196619:OXG196619 PHB196619:PHC196619 PQX196619:PQY196619 QAT196619:QAU196619 QKP196619:QKQ196619 QUL196619:QUM196619 REH196619:REI196619 ROD196619:ROE196619 RXZ196619:RYA196619 SHV196619:SHW196619 SRR196619:SRS196619 TBN196619:TBO196619 TLJ196619:TLK196619 TVF196619:TVG196619 UFB196619:UFC196619 UOX196619:UOY196619 UYT196619:UYU196619 VIP196619:VIQ196619 VSL196619:VSM196619 WCH196619:WCI196619 WMD196619:WME196619 WVZ196619:WWA196619 R262155:S262155 JN262155:JO262155 TJ262155:TK262155 ADF262155:ADG262155 ANB262155:ANC262155 AWX262155:AWY262155 BGT262155:BGU262155 BQP262155:BQQ262155 CAL262155:CAM262155 CKH262155:CKI262155 CUD262155:CUE262155 DDZ262155:DEA262155 DNV262155:DNW262155 DXR262155:DXS262155 EHN262155:EHO262155 ERJ262155:ERK262155 FBF262155:FBG262155 FLB262155:FLC262155 FUX262155:FUY262155 GET262155:GEU262155 GOP262155:GOQ262155 GYL262155:GYM262155 HIH262155:HII262155 HSD262155:HSE262155 IBZ262155:ICA262155 ILV262155:ILW262155 IVR262155:IVS262155 JFN262155:JFO262155 JPJ262155:JPK262155 JZF262155:JZG262155 KJB262155:KJC262155 KSX262155:KSY262155 LCT262155:LCU262155 LMP262155:LMQ262155 LWL262155:LWM262155 MGH262155:MGI262155 MQD262155:MQE262155 MZZ262155:NAA262155 NJV262155:NJW262155 NTR262155:NTS262155 ODN262155:ODO262155 ONJ262155:ONK262155 OXF262155:OXG262155 PHB262155:PHC262155 PQX262155:PQY262155 QAT262155:QAU262155 QKP262155:QKQ262155 QUL262155:QUM262155 REH262155:REI262155 ROD262155:ROE262155 RXZ262155:RYA262155 SHV262155:SHW262155 SRR262155:SRS262155 TBN262155:TBO262155 TLJ262155:TLK262155 TVF262155:TVG262155 UFB262155:UFC262155 UOX262155:UOY262155 UYT262155:UYU262155 VIP262155:VIQ262155 VSL262155:VSM262155 WCH262155:WCI262155 WMD262155:WME262155 WVZ262155:WWA262155 R327691:S327691 JN327691:JO327691 TJ327691:TK327691 ADF327691:ADG327691 ANB327691:ANC327691 AWX327691:AWY327691 BGT327691:BGU327691 BQP327691:BQQ327691 CAL327691:CAM327691 CKH327691:CKI327691 CUD327691:CUE327691 DDZ327691:DEA327691 DNV327691:DNW327691 DXR327691:DXS327691 EHN327691:EHO327691 ERJ327691:ERK327691 FBF327691:FBG327691 FLB327691:FLC327691 FUX327691:FUY327691 GET327691:GEU327691 GOP327691:GOQ327691 GYL327691:GYM327691 HIH327691:HII327691 HSD327691:HSE327691 IBZ327691:ICA327691 ILV327691:ILW327691 IVR327691:IVS327691 JFN327691:JFO327691 JPJ327691:JPK327691 JZF327691:JZG327691 KJB327691:KJC327691 KSX327691:KSY327691 LCT327691:LCU327691 LMP327691:LMQ327691 LWL327691:LWM327691 MGH327691:MGI327691 MQD327691:MQE327691 MZZ327691:NAA327691 NJV327691:NJW327691 NTR327691:NTS327691 ODN327691:ODO327691 ONJ327691:ONK327691 OXF327691:OXG327691 PHB327691:PHC327691 PQX327691:PQY327691 QAT327691:QAU327691 QKP327691:QKQ327691 QUL327691:QUM327691 REH327691:REI327691 ROD327691:ROE327691 RXZ327691:RYA327691 SHV327691:SHW327691 SRR327691:SRS327691 TBN327691:TBO327691 TLJ327691:TLK327691 TVF327691:TVG327691 UFB327691:UFC327691 UOX327691:UOY327691 UYT327691:UYU327691 VIP327691:VIQ327691 VSL327691:VSM327691 WCH327691:WCI327691 WMD327691:WME327691 WVZ327691:WWA327691 R393227:S393227 JN393227:JO393227 TJ393227:TK393227 ADF393227:ADG393227 ANB393227:ANC393227 AWX393227:AWY393227 BGT393227:BGU393227 BQP393227:BQQ393227 CAL393227:CAM393227 CKH393227:CKI393227 CUD393227:CUE393227 DDZ393227:DEA393227 DNV393227:DNW393227 DXR393227:DXS393227 EHN393227:EHO393227 ERJ393227:ERK393227 FBF393227:FBG393227 FLB393227:FLC393227 FUX393227:FUY393227 GET393227:GEU393227 GOP393227:GOQ393227 GYL393227:GYM393227 HIH393227:HII393227 HSD393227:HSE393227 IBZ393227:ICA393227 ILV393227:ILW393227 IVR393227:IVS393227 JFN393227:JFO393227 JPJ393227:JPK393227 JZF393227:JZG393227 KJB393227:KJC393227 KSX393227:KSY393227 LCT393227:LCU393227 LMP393227:LMQ393227 LWL393227:LWM393227 MGH393227:MGI393227 MQD393227:MQE393227 MZZ393227:NAA393227 NJV393227:NJW393227 NTR393227:NTS393227 ODN393227:ODO393227 ONJ393227:ONK393227 OXF393227:OXG393227 PHB393227:PHC393227 PQX393227:PQY393227 QAT393227:QAU393227 QKP393227:QKQ393227 QUL393227:QUM393227 REH393227:REI393227 ROD393227:ROE393227 RXZ393227:RYA393227 SHV393227:SHW393227 SRR393227:SRS393227 TBN393227:TBO393227 TLJ393227:TLK393227 TVF393227:TVG393227 UFB393227:UFC393227 UOX393227:UOY393227 UYT393227:UYU393227 VIP393227:VIQ393227 VSL393227:VSM393227 WCH393227:WCI393227 WMD393227:WME393227 WVZ393227:WWA393227 R458763:S458763 JN458763:JO458763 TJ458763:TK458763 ADF458763:ADG458763 ANB458763:ANC458763 AWX458763:AWY458763 BGT458763:BGU458763 BQP458763:BQQ458763 CAL458763:CAM458763 CKH458763:CKI458763 CUD458763:CUE458763 DDZ458763:DEA458763 DNV458763:DNW458763 DXR458763:DXS458763 EHN458763:EHO458763 ERJ458763:ERK458763 FBF458763:FBG458763 FLB458763:FLC458763 FUX458763:FUY458763 GET458763:GEU458763 GOP458763:GOQ458763 GYL458763:GYM458763 HIH458763:HII458763 HSD458763:HSE458763 IBZ458763:ICA458763 ILV458763:ILW458763 IVR458763:IVS458763 JFN458763:JFO458763 JPJ458763:JPK458763 JZF458763:JZG458763 KJB458763:KJC458763 KSX458763:KSY458763 LCT458763:LCU458763 LMP458763:LMQ458763 LWL458763:LWM458763 MGH458763:MGI458763 MQD458763:MQE458763 MZZ458763:NAA458763 NJV458763:NJW458763 NTR458763:NTS458763 ODN458763:ODO458763 ONJ458763:ONK458763 OXF458763:OXG458763 PHB458763:PHC458763 PQX458763:PQY458763 QAT458763:QAU458763 QKP458763:QKQ458763 QUL458763:QUM458763 REH458763:REI458763 ROD458763:ROE458763 RXZ458763:RYA458763 SHV458763:SHW458763 SRR458763:SRS458763 TBN458763:TBO458763 TLJ458763:TLK458763 TVF458763:TVG458763 UFB458763:UFC458763 UOX458763:UOY458763 UYT458763:UYU458763 VIP458763:VIQ458763 VSL458763:VSM458763 WCH458763:WCI458763 WMD458763:WME458763 WVZ458763:WWA458763 R524299:S524299 JN524299:JO524299 TJ524299:TK524299 ADF524299:ADG524299 ANB524299:ANC524299 AWX524299:AWY524299 BGT524299:BGU524299 BQP524299:BQQ524299 CAL524299:CAM524299 CKH524299:CKI524299 CUD524299:CUE524299 DDZ524299:DEA524299 DNV524299:DNW524299 DXR524299:DXS524299 EHN524299:EHO524299 ERJ524299:ERK524299 FBF524299:FBG524299 FLB524299:FLC524299 FUX524299:FUY524299 GET524299:GEU524299 GOP524299:GOQ524299 GYL524299:GYM524299 HIH524299:HII524299 HSD524299:HSE524299 IBZ524299:ICA524299 ILV524299:ILW524299 IVR524299:IVS524299 JFN524299:JFO524299 JPJ524299:JPK524299 JZF524299:JZG524299 KJB524299:KJC524299 KSX524299:KSY524299 LCT524299:LCU524299 LMP524299:LMQ524299 LWL524299:LWM524299 MGH524299:MGI524299 MQD524299:MQE524299 MZZ524299:NAA524299 NJV524299:NJW524299 NTR524299:NTS524299 ODN524299:ODO524299 ONJ524299:ONK524299 OXF524299:OXG524299 PHB524299:PHC524299 PQX524299:PQY524299 QAT524299:QAU524299 QKP524299:QKQ524299 QUL524299:QUM524299 REH524299:REI524299 ROD524299:ROE524299 RXZ524299:RYA524299 SHV524299:SHW524299 SRR524299:SRS524299 TBN524299:TBO524299 TLJ524299:TLK524299 TVF524299:TVG524299 UFB524299:UFC524299 UOX524299:UOY524299 UYT524299:UYU524299 VIP524299:VIQ524299 VSL524299:VSM524299 WCH524299:WCI524299 WMD524299:WME524299 WVZ524299:WWA524299 R589835:S589835 JN589835:JO589835 TJ589835:TK589835 ADF589835:ADG589835 ANB589835:ANC589835 AWX589835:AWY589835 BGT589835:BGU589835 BQP589835:BQQ589835 CAL589835:CAM589835 CKH589835:CKI589835 CUD589835:CUE589835 DDZ589835:DEA589835 DNV589835:DNW589835 DXR589835:DXS589835 EHN589835:EHO589835 ERJ589835:ERK589835 FBF589835:FBG589835 FLB589835:FLC589835 FUX589835:FUY589835 GET589835:GEU589835 GOP589835:GOQ589835 GYL589835:GYM589835 HIH589835:HII589835 HSD589835:HSE589835 IBZ589835:ICA589835 ILV589835:ILW589835 IVR589835:IVS589835 JFN589835:JFO589835 JPJ589835:JPK589835 JZF589835:JZG589835 KJB589835:KJC589835 KSX589835:KSY589835 LCT589835:LCU589835 LMP589835:LMQ589835 LWL589835:LWM589835 MGH589835:MGI589835 MQD589835:MQE589835 MZZ589835:NAA589835 NJV589835:NJW589835 NTR589835:NTS589835 ODN589835:ODO589835 ONJ589835:ONK589835 OXF589835:OXG589835 PHB589835:PHC589835 PQX589835:PQY589835 QAT589835:QAU589835 QKP589835:QKQ589835 QUL589835:QUM589835 REH589835:REI589835 ROD589835:ROE589835 RXZ589835:RYA589835 SHV589835:SHW589835 SRR589835:SRS589835 TBN589835:TBO589835 TLJ589835:TLK589835 TVF589835:TVG589835 UFB589835:UFC589835 UOX589835:UOY589835 UYT589835:UYU589835 VIP589835:VIQ589835 VSL589835:VSM589835 WCH589835:WCI589835 WMD589835:WME589835 WVZ589835:WWA589835 R655371:S655371 JN655371:JO655371 TJ655371:TK655371 ADF655371:ADG655371 ANB655371:ANC655371 AWX655371:AWY655371 BGT655371:BGU655371 BQP655371:BQQ655371 CAL655371:CAM655371 CKH655371:CKI655371 CUD655371:CUE655371 DDZ655371:DEA655371 DNV655371:DNW655371 DXR655371:DXS655371 EHN655371:EHO655371 ERJ655371:ERK655371 FBF655371:FBG655371 FLB655371:FLC655371 FUX655371:FUY655371 GET655371:GEU655371 GOP655371:GOQ655371 GYL655371:GYM655371 HIH655371:HII655371 HSD655371:HSE655371 IBZ655371:ICA655371 ILV655371:ILW655371 IVR655371:IVS655371 JFN655371:JFO655371 JPJ655371:JPK655371 JZF655371:JZG655371 KJB655371:KJC655371 KSX655371:KSY655371 LCT655371:LCU655371 LMP655371:LMQ655371 LWL655371:LWM655371 MGH655371:MGI655371 MQD655371:MQE655371 MZZ655371:NAA655371 NJV655371:NJW655371 NTR655371:NTS655371 ODN655371:ODO655371 ONJ655371:ONK655371 OXF655371:OXG655371 PHB655371:PHC655371 PQX655371:PQY655371 QAT655371:QAU655371 QKP655371:QKQ655371 QUL655371:QUM655371 REH655371:REI655371 ROD655371:ROE655371 RXZ655371:RYA655371 SHV655371:SHW655371 SRR655371:SRS655371 TBN655371:TBO655371 TLJ655371:TLK655371 TVF655371:TVG655371 UFB655371:UFC655371 UOX655371:UOY655371 UYT655371:UYU655371 VIP655371:VIQ655371 VSL655371:VSM655371 WCH655371:WCI655371 WMD655371:WME655371 WVZ655371:WWA655371 R720907:S720907 JN720907:JO720907 TJ720907:TK720907 ADF720907:ADG720907 ANB720907:ANC720907 AWX720907:AWY720907 BGT720907:BGU720907 BQP720907:BQQ720907 CAL720907:CAM720907 CKH720907:CKI720907 CUD720907:CUE720907 DDZ720907:DEA720907 DNV720907:DNW720907 DXR720907:DXS720907 EHN720907:EHO720907 ERJ720907:ERK720907 FBF720907:FBG720907 FLB720907:FLC720907 FUX720907:FUY720907 GET720907:GEU720907 GOP720907:GOQ720907 GYL720907:GYM720907 HIH720907:HII720907 HSD720907:HSE720907 IBZ720907:ICA720907 ILV720907:ILW720907 IVR720907:IVS720907 JFN720907:JFO720907 JPJ720907:JPK720907 JZF720907:JZG720907 KJB720907:KJC720907 KSX720907:KSY720907 LCT720907:LCU720907 LMP720907:LMQ720907 LWL720907:LWM720907 MGH720907:MGI720907 MQD720907:MQE720907 MZZ720907:NAA720907 NJV720907:NJW720907 NTR720907:NTS720907 ODN720907:ODO720907 ONJ720907:ONK720907 OXF720907:OXG720907 PHB720907:PHC720907 PQX720907:PQY720907 QAT720907:QAU720907 QKP720907:QKQ720907 QUL720907:QUM720907 REH720907:REI720907 ROD720907:ROE720907 RXZ720907:RYA720907 SHV720907:SHW720907 SRR720907:SRS720907 TBN720907:TBO720907 TLJ720907:TLK720907 TVF720907:TVG720907 UFB720907:UFC720907 UOX720907:UOY720907 UYT720907:UYU720907 VIP720907:VIQ720907 VSL720907:VSM720907 WCH720907:WCI720907 WMD720907:WME720907 WVZ720907:WWA720907 R786443:S786443 JN786443:JO786443 TJ786443:TK786443 ADF786443:ADG786443 ANB786443:ANC786443 AWX786443:AWY786443 BGT786443:BGU786443 BQP786443:BQQ786443 CAL786443:CAM786443 CKH786443:CKI786443 CUD786443:CUE786443 DDZ786443:DEA786443 DNV786443:DNW786443 DXR786443:DXS786443 EHN786443:EHO786443 ERJ786443:ERK786443 FBF786443:FBG786443 FLB786443:FLC786443 FUX786443:FUY786443 GET786443:GEU786443 GOP786443:GOQ786443 GYL786443:GYM786443 HIH786443:HII786443 HSD786443:HSE786443 IBZ786443:ICA786443 ILV786443:ILW786443 IVR786443:IVS786443 JFN786443:JFO786443 JPJ786443:JPK786443 JZF786443:JZG786443 KJB786443:KJC786443 KSX786443:KSY786443 LCT786443:LCU786443 LMP786443:LMQ786443 LWL786443:LWM786443 MGH786443:MGI786443 MQD786443:MQE786443 MZZ786443:NAA786443 NJV786443:NJW786443 NTR786443:NTS786443 ODN786443:ODO786443 ONJ786443:ONK786443 OXF786443:OXG786443 PHB786443:PHC786443 PQX786443:PQY786443 QAT786443:QAU786443 QKP786443:QKQ786443 QUL786443:QUM786443 REH786443:REI786443 ROD786443:ROE786443 RXZ786443:RYA786443 SHV786443:SHW786443 SRR786443:SRS786443 TBN786443:TBO786443 TLJ786443:TLK786443 TVF786443:TVG786443 UFB786443:UFC786443 UOX786443:UOY786443 UYT786443:UYU786443 VIP786443:VIQ786443 VSL786443:VSM786443 WCH786443:WCI786443 WMD786443:WME786443 WVZ786443:WWA786443 R851979:S851979 JN851979:JO851979 TJ851979:TK851979 ADF851979:ADG851979 ANB851979:ANC851979 AWX851979:AWY851979 BGT851979:BGU851979 BQP851979:BQQ851979 CAL851979:CAM851979 CKH851979:CKI851979 CUD851979:CUE851979 DDZ851979:DEA851979 DNV851979:DNW851979 DXR851979:DXS851979 EHN851979:EHO851979 ERJ851979:ERK851979 FBF851979:FBG851979 FLB851979:FLC851979 FUX851979:FUY851979 GET851979:GEU851979 GOP851979:GOQ851979 GYL851979:GYM851979 HIH851979:HII851979 HSD851979:HSE851979 IBZ851979:ICA851979 ILV851979:ILW851979 IVR851979:IVS851979 JFN851979:JFO851979 JPJ851979:JPK851979 JZF851979:JZG851979 KJB851979:KJC851979 KSX851979:KSY851979 LCT851979:LCU851979 LMP851979:LMQ851979 LWL851979:LWM851979 MGH851979:MGI851979 MQD851979:MQE851979 MZZ851979:NAA851979 NJV851979:NJW851979 NTR851979:NTS851979 ODN851979:ODO851979 ONJ851979:ONK851979 OXF851979:OXG851979 PHB851979:PHC851979 PQX851979:PQY851979 QAT851979:QAU851979 QKP851979:QKQ851979 QUL851979:QUM851979 REH851979:REI851979 ROD851979:ROE851979 RXZ851979:RYA851979 SHV851979:SHW851979 SRR851979:SRS851979 TBN851979:TBO851979 TLJ851979:TLK851979 TVF851979:TVG851979 UFB851979:UFC851979 UOX851979:UOY851979 UYT851979:UYU851979 VIP851979:VIQ851979 VSL851979:VSM851979 WCH851979:WCI851979 WMD851979:WME851979 WVZ851979:WWA851979 R917515:S917515 JN917515:JO917515 TJ917515:TK917515 ADF917515:ADG917515 ANB917515:ANC917515 AWX917515:AWY917515 BGT917515:BGU917515 BQP917515:BQQ917515 CAL917515:CAM917515 CKH917515:CKI917515 CUD917515:CUE917515 DDZ917515:DEA917515 DNV917515:DNW917515 DXR917515:DXS917515 EHN917515:EHO917515 ERJ917515:ERK917515 FBF917515:FBG917515 FLB917515:FLC917515 FUX917515:FUY917515 GET917515:GEU917515 GOP917515:GOQ917515 GYL917515:GYM917515 HIH917515:HII917515 HSD917515:HSE917515 IBZ917515:ICA917515 ILV917515:ILW917515 IVR917515:IVS917515 JFN917515:JFO917515 JPJ917515:JPK917515 JZF917515:JZG917515 KJB917515:KJC917515 KSX917515:KSY917515 LCT917515:LCU917515 LMP917515:LMQ917515 LWL917515:LWM917515 MGH917515:MGI917515 MQD917515:MQE917515 MZZ917515:NAA917515 NJV917515:NJW917515 NTR917515:NTS917515 ODN917515:ODO917515 ONJ917515:ONK917515 OXF917515:OXG917515 PHB917515:PHC917515 PQX917515:PQY917515 QAT917515:QAU917515 QKP917515:QKQ917515 QUL917515:QUM917515 REH917515:REI917515 ROD917515:ROE917515 RXZ917515:RYA917515 SHV917515:SHW917515 SRR917515:SRS917515 TBN917515:TBO917515 TLJ917515:TLK917515 TVF917515:TVG917515 UFB917515:UFC917515 UOX917515:UOY917515 UYT917515:UYU917515 VIP917515:VIQ917515 VSL917515:VSM917515 WCH917515:WCI917515 WMD917515:WME917515 WVZ917515:WWA917515 R983051:S983051 JN983051:JO983051 TJ983051:TK983051 ADF983051:ADG983051 ANB983051:ANC983051 AWX983051:AWY983051 BGT983051:BGU983051 BQP983051:BQQ983051 CAL983051:CAM983051 CKH983051:CKI983051 CUD983051:CUE983051 DDZ983051:DEA983051 DNV983051:DNW983051 DXR983051:DXS983051 EHN983051:EHO983051 ERJ983051:ERK983051 FBF983051:FBG983051 FLB983051:FLC983051 FUX983051:FUY983051 GET983051:GEU983051 GOP983051:GOQ983051 GYL983051:GYM983051 HIH983051:HII983051 HSD983051:HSE983051 IBZ983051:ICA983051 ILV983051:ILW983051 IVR983051:IVS983051 JFN983051:JFO983051 JPJ983051:JPK983051 JZF983051:JZG983051 KJB983051:KJC983051 KSX983051:KSY983051 LCT983051:LCU983051 LMP983051:LMQ983051 LWL983051:LWM983051 MGH983051:MGI983051 MQD983051:MQE983051 MZZ983051:NAA983051 NJV983051:NJW983051 NTR983051:NTS983051 ODN983051:ODO983051 ONJ983051:ONK983051 OXF983051:OXG983051 PHB983051:PHC983051 PQX983051:PQY983051 QAT983051:QAU983051 QKP983051:QKQ983051 QUL983051:QUM983051 REH983051:REI983051 ROD983051:ROE983051 RXZ983051:RYA983051 SHV983051:SHW983051 SRR983051:SRS983051 TBN983051:TBO983051 TLJ983051:TLK983051 TVF983051:TVG983051 UFB983051:UFC983051 UOX983051:UOY983051 UYT983051:UYU983051 VIP983051:VIQ983051 VSL983051:VSM983051 WCH983051:WCI983051 WMD983051:WME983051 WVZ983051:WWA983051" xr:uid="{00000000-0002-0000-0500-000004000000}">
      <formula1>0</formula1>
    </dataValidation>
    <dataValidation type="decimal" allowBlank="1" showInputMessage="1" showErrorMessage="1" errorTitle="Valor não permitido" error="Digite um percentual entre 0% e 100%." promptTitle="Valores admissíveis:" prompt="Insira valores entre 0 e 100%." sqref="R7:S7 JN7:JO7 TJ7:TK7 ADF7:ADG7 ANB7:ANC7 AWX7:AWY7 BGT7:BGU7 BQP7:BQQ7 CAL7:CAM7 CKH7:CKI7 CUD7:CUE7 DDZ7:DEA7 DNV7:DNW7 DXR7:DXS7 EHN7:EHO7 ERJ7:ERK7 FBF7:FBG7 FLB7:FLC7 FUX7:FUY7 GET7:GEU7 GOP7:GOQ7 GYL7:GYM7 HIH7:HII7 HSD7:HSE7 IBZ7:ICA7 ILV7:ILW7 IVR7:IVS7 JFN7:JFO7 JPJ7:JPK7 JZF7:JZG7 KJB7:KJC7 KSX7:KSY7 LCT7:LCU7 LMP7:LMQ7 LWL7:LWM7 MGH7:MGI7 MQD7:MQE7 MZZ7:NAA7 NJV7:NJW7 NTR7:NTS7 ODN7:ODO7 ONJ7:ONK7 OXF7:OXG7 PHB7:PHC7 PQX7:PQY7 QAT7:QAU7 QKP7:QKQ7 QUL7:QUM7 REH7:REI7 ROD7:ROE7 RXZ7:RYA7 SHV7:SHW7 SRR7:SRS7 TBN7:TBO7 TLJ7:TLK7 TVF7:TVG7 UFB7:UFC7 UOX7:UOY7 UYT7:UYU7 VIP7:VIQ7 VSL7:VSM7 WCH7:WCI7 WMD7:WME7 WVZ7:WWA7 R65546:S65546 JN65546:JO65546 TJ65546:TK65546 ADF65546:ADG65546 ANB65546:ANC65546 AWX65546:AWY65546 BGT65546:BGU65546 BQP65546:BQQ65546 CAL65546:CAM65546 CKH65546:CKI65546 CUD65546:CUE65546 DDZ65546:DEA65546 DNV65546:DNW65546 DXR65546:DXS65546 EHN65546:EHO65546 ERJ65546:ERK65546 FBF65546:FBG65546 FLB65546:FLC65546 FUX65546:FUY65546 GET65546:GEU65546 GOP65546:GOQ65546 GYL65546:GYM65546 HIH65546:HII65546 HSD65546:HSE65546 IBZ65546:ICA65546 ILV65546:ILW65546 IVR65546:IVS65546 JFN65546:JFO65546 JPJ65546:JPK65546 JZF65546:JZG65546 KJB65546:KJC65546 KSX65546:KSY65546 LCT65546:LCU65546 LMP65546:LMQ65546 LWL65546:LWM65546 MGH65546:MGI65546 MQD65546:MQE65546 MZZ65546:NAA65546 NJV65546:NJW65546 NTR65546:NTS65546 ODN65546:ODO65546 ONJ65546:ONK65546 OXF65546:OXG65546 PHB65546:PHC65546 PQX65546:PQY65546 QAT65546:QAU65546 QKP65546:QKQ65546 QUL65546:QUM65546 REH65546:REI65546 ROD65546:ROE65546 RXZ65546:RYA65546 SHV65546:SHW65546 SRR65546:SRS65546 TBN65546:TBO65546 TLJ65546:TLK65546 TVF65546:TVG65546 UFB65546:UFC65546 UOX65546:UOY65546 UYT65546:UYU65546 VIP65546:VIQ65546 VSL65546:VSM65546 WCH65546:WCI65546 WMD65546:WME65546 WVZ65546:WWA65546 R131082:S131082 JN131082:JO131082 TJ131082:TK131082 ADF131082:ADG131082 ANB131082:ANC131082 AWX131082:AWY131082 BGT131082:BGU131082 BQP131082:BQQ131082 CAL131082:CAM131082 CKH131082:CKI131082 CUD131082:CUE131082 DDZ131082:DEA131082 DNV131082:DNW131082 DXR131082:DXS131082 EHN131082:EHO131082 ERJ131082:ERK131082 FBF131082:FBG131082 FLB131082:FLC131082 FUX131082:FUY131082 GET131082:GEU131082 GOP131082:GOQ131082 GYL131082:GYM131082 HIH131082:HII131082 HSD131082:HSE131082 IBZ131082:ICA131082 ILV131082:ILW131082 IVR131082:IVS131082 JFN131082:JFO131082 JPJ131082:JPK131082 JZF131082:JZG131082 KJB131082:KJC131082 KSX131082:KSY131082 LCT131082:LCU131082 LMP131082:LMQ131082 LWL131082:LWM131082 MGH131082:MGI131082 MQD131082:MQE131082 MZZ131082:NAA131082 NJV131082:NJW131082 NTR131082:NTS131082 ODN131082:ODO131082 ONJ131082:ONK131082 OXF131082:OXG131082 PHB131082:PHC131082 PQX131082:PQY131082 QAT131082:QAU131082 QKP131082:QKQ131082 QUL131082:QUM131082 REH131082:REI131082 ROD131082:ROE131082 RXZ131082:RYA131082 SHV131082:SHW131082 SRR131082:SRS131082 TBN131082:TBO131082 TLJ131082:TLK131082 TVF131082:TVG131082 UFB131082:UFC131082 UOX131082:UOY131082 UYT131082:UYU131082 VIP131082:VIQ131082 VSL131082:VSM131082 WCH131082:WCI131082 WMD131082:WME131082 WVZ131082:WWA131082 R196618:S196618 JN196618:JO196618 TJ196618:TK196618 ADF196618:ADG196618 ANB196618:ANC196618 AWX196618:AWY196618 BGT196618:BGU196618 BQP196618:BQQ196618 CAL196618:CAM196618 CKH196618:CKI196618 CUD196618:CUE196618 DDZ196618:DEA196618 DNV196618:DNW196618 DXR196618:DXS196618 EHN196618:EHO196618 ERJ196618:ERK196618 FBF196618:FBG196618 FLB196618:FLC196618 FUX196618:FUY196618 GET196618:GEU196618 GOP196618:GOQ196618 GYL196618:GYM196618 HIH196618:HII196618 HSD196618:HSE196618 IBZ196618:ICA196618 ILV196618:ILW196618 IVR196618:IVS196618 JFN196618:JFO196618 JPJ196618:JPK196618 JZF196618:JZG196618 KJB196618:KJC196618 KSX196618:KSY196618 LCT196618:LCU196618 LMP196618:LMQ196618 LWL196618:LWM196618 MGH196618:MGI196618 MQD196618:MQE196618 MZZ196618:NAA196618 NJV196618:NJW196618 NTR196618:NTS196618 ODN196618:ODO196618 ONJ196618:ONK196618 OXF196618:OXG196618 PHB196618:PHC196618 PQX196618:PQY196618 QAT196618:QAU196618 QKP196618:QKQ196618 QUL196618:QUM196618 REH196618:REI196618 ROD196618:ROE196618 RXZ196618:RYA196618 SHV196618:SHW196618 SRR196618:SRS196618 TBN196618:TBO196618 TLJ196618:TLK196618 TVF196618:TVG196618 UFB196618:UFC196618 UOX196618:UOY196618 UYT196618:UYU196618 VIP196618:VIQ196618 VSL196618:VSM196618 WCH196618:WCI196618 WMD196618:WME196618 WVZ196618:WWA196618 R262154:S262154 JN262154:JO262154 TJ262154:TK262154 ADF262154:ADG262154 ANB262154:ANC262154 AWX262154:AWY262154 BGT262154:BGU262154 BQP262154:BQQ262154 CAL262154:CAM262154 CKH262154:CKI262154 CUD262154:CUE262154 DDZ262154:DEA262154 DNV262154:DNW262154 DXR262154:DXS262154 EHN262154:EHO262154 ERJ262154:ERK262154 FBF262154:FBG262154 FLB262154:FLC262154 FUX262154:FUY262154 GET262154:GEU262154 GOP262154:GOQ262154 GYL262154:GYM262154 HIH262154:HII262154 HSD262154:HSE262154 IBZ262154:ICA262154 ILV262154:ILW262154 IVR262154:IVS262154 JFN262154:JFO262154 JPJ262154:JPK262154 JZF262154:JZG262154 KJB262154:KJC262154 KSX262154:KSY262154 LCT262154:LCU262154 LMP262154:LMQ262154 LWL262154:LWM262154 MGH262154:MGI262154 MQD262154:MQE262154 MZZ262154:NAA262154 NJV262154:NJW262154 NTR262154:NTS262154 ODN262154:ODO262154 ONJ262154:ONK262154 OXF262154:OXG262154 PHB262154:PHC262154 PQX262154:PQY262154 QAT262154:QAU262154 QKP262154:QKQ262154 QUL262154:QUM262154 REH262154:REI262154 ROD262154:ROE262154 RXZ262154:RYA262154 SHV262154:SHW262154 SRR262154:SRS262154 TBN262154:TBO262154 TLJ262154:TLK262154 TVF262154:TVG262154 UFB262154:UFC262154 UOX262154:UOY262154 UYT262154:UYU262154 VIP262154:VIQ262154 VSL262154:VSM262154 WCH262154:WCI262154 WMD262154:WME262154 WVZ262154:WWA262154 R327690:S327690 JN327690:JO327690 TJ327690:TK327690 ADF327690:ADG327690 ANB327690:ANC327690 AWX327690:AWY327690 BGT327690:BGU327690 BQP327690:BQQ327690 CAL327690:CAM327690 CKH327690:CKI327690 CUD327690:CUE327690 DDZ327690:DEA327690 DNV327690:DNW327690 DXR327690:DXS327690 EHN327690:EHO327690 ERJ327690:ERK327690 FBF327690:FBG327690 FLB327690:FLC327690 FUX327690:FUY327690 GET327690:GEU327690 GOP327690:GOQ327690 GYL327690:GYM327690 HIH327690:HII327690 HSD327690:HSE327690 IBZ327690:ICA327690 ILV327690:ILW327690 IVR327690:IVS327690 JFN327690:JFO327690 JPJ327690:JPK327690 JZF327690:JZG327690 KJB327690:KJC327690 KSX327690:KSY327690 LCT327690:LCU327690 LMP327690:LMQ327690 LWL327690:LWM327690 MGH327690:MGI327690 MQD327690:MQE327690 MZZ327690:NAA327690 NJV327690:NJW327690 NTR327690:NTS327690 ODN327690:ODO327690 ONJ327690:ONK327690 OXF327690:OXG327690 PHB327690:PHC327690 PQX327690:PQY327690 QAT327690:QAU327690 QKP327690:QKQ327690 QUL327690:QUM327690 REH327690:REI327690 ROD327690:ROE327690 RXZ327690:RYA327690 SHV327690:SHW327690 SRR327690:SRS327690 TBN327690:TBO327690 TLJ327690:TLK327690 TVF327690:TVG327690 UFB327690:UFC327690 UOX327690:UOY327690 UYT327690:UYU327690 VIP327690:VIQ327690 VSL327690:VSM327690 WCH327690:WCI327690 WMD327690:WME327690 WVZ327690:WWA327690 R393226:S393226 JN393226:JO393226 TJ393226:TK393226 ADF393226:ADG393226 ANB393226:ANC393226 AWX393226:AWY393226 BGT393226:BGU393226 BQP393226:BQQ393226 CAL393226:CAM393226 CKH393226:CKI393226 CUD393226:CUE393226 DDZ393226:DEA393226 DNV393226:DNW393226 DXR393226:DXS393226 EHN393226:EHO393226 ERJ393226:ERK393226 FBF393226:FBG393226 FLB393226:FLC393226 FUX393226:FUY393226 GET393226:GEU393226 GOP393226:GOQ393226 GYL393226:GYM393226 HIH393226:HII393226 HSD393226:HSE393226 IBZ393226:ICA393226 ILV393226:ILW393226 IVR393226:IVS393226 JFN393226:JFO393226 JPJ393226:JPK393226 JZF393226:JZG393226 KJB393226:KJC393226 KSX393226:KSY393226 LCT393226:LCU393226 LMP393226:LMQ393226 LWL393226:LWM393226 MGH393226:MGI393226 MQD393226:MQE393226 MZZ393226:NAA393226 NJV393226:NJW393226 NTR393226:NTS393226 ODN393226:ODO393226 ONJ393226:ONK393226 OXF393226:OXG393226 PHB393226:PHC393226 PQX393226:PQY393226 QAT393226:QAU393226 QKP393226:QKQ393226 QUL393226:QUM393226 REH393226:REI393226 ROD393226:ROE393226 RXZ393226:RYA393226 SHV393226:SHW393226 SRR393226:SRS393226 TBN393226:TBO393226 TLJ393226:TLK393226 TVF393226:TVG393226 UFB393226:UFC393226 UOX393226:UOY393226 UYT393226:UYU393226 VIP393226:VIQ393226 VSL393226:VSM393226 WCH393226:WCI393226 WMD393226:WME393226 WVZ393226:WWA393226 R458762:S458762 JN458762:JO458762 TJ458762:TK458762 ADF458762:ADG458762 ANB458762:ANC458762 AWX458762:AWY458762 BGT458762:BGU458762 BQP458762:BQQ458762 CAL458762:CAM458762 CKH458762:CKI458762 CUD458762:CUE458762 DDZ458762:DEA458762 DNV458762:DNW458762 DXR458762:DXS458762 EHN458762:EHO458762 ERJ458762:ERK458762 FBF458762:FBG458762 FLB458762:FLC458762 FUX458762:FUY458762 GET458762:GEU458762 GOP458762:GOQ458762 GYL458762:GYM458762 HIH458762:HII458762 HSD458762:HSE458762 IBZ458762:ICA458762 ILV458762:ILW458762 IVR458762:IVS458762 JFN458762:JFO458762 JPJ458762:JPK458762 JZF458762:JZG458762 KJB458762:KJC458762 KSX458762:KSY458762 LCT458762:LCU458762 LMP458762:LMQ458762 LWL458762:LWM458762 MGH458762:MGI458762 MQD458762:MQE458762 MZZ458762:NAA458762 NJV458762:NJW458762 NTR458762:NTS458762 ODN458762:ODO458762 ONJ458762:ONK458762 OXF458762:OXG458762 PHB458762:PHC458762 PQX458762:PQY458762 QAT458762:QAU458762 QKP458762:QKQ458762 QUL458762:QUM458762 REH458762:REI458762 ROD458762:ROE458762 RXZ458762:RYA458762 SHV458762:SHW458762 SRR458762:SRS458762 TBN458762:TBO458762 TLJ458762:TLK458762 TVF458762:TVG458762 UFB458762:UFC458762 UOX458762:UOY458762 UYT458762:UYU458762 VIP458762:VIQ458762 VSL458762:VSM458762 WCH458762:WCI458762 WMD458762:WME458762 WVZ458762:WWA458762 R524298:S524298 JN524298:JO524298 TJ524298:TK524298 ADF524298:ADG524298 ANB524298:ANC524298 AWX524298:AWY524298 BGT524298:BGU524298 BQP524298:BQQ524298 CAL524298:CAM524298 CKH524298:CKI524298 CUD524298:CUE524298 DDZ524298:DEA524298 DNV524298:DNW524298 DXR524298:DXS524298 EHN524298:EHO524298 ERJ524298:ERK524298 FBF524298:FBG524298 FLB524298:FLC524298 FUX524298:FUY524298 GET524298:GEU524298 GOP524298:GOQ524298 GYL524298:GYM524298 HIH524298:HII524298 HSD524298:HSE524298 IBZ524298:ICA524298 ILV524298:ILW524298 IVR524298:IVS524298 JFN524298:JFO524298 JPJ524298:JPK524298 JZF524298:JZG524298 KJB524298:KJC524298 KSX524298:KSY524298 LCT524298:LCU524298 LMP524298:LMQ524298 LWL524298:LWM524298 MGH524298:MGI524298 MQD524298:MQE524298 MZZ524298:NAA524298 NJV524298:NJW524298 NTR524298:NTS524298 ODN524298:ODO524298 ONJ524298:ONK524298 OXF524298:OXG524298 PHB524298:PHC524298 PQX524298:PQY524298 QAT524298:QAU524298 QKP524298:QKQ524298 QUL524298:QUM524298 REH524298:REI524298 ROD524298:ROE524298 RXZ524298:RYA524298 SHV524298:SHW524298 SRR524298:SRS524298 TBN524298:TBO524298 TLJ524298:TLK524298 TVF524298:TVG524298 UFB524298:UFC524298 UOX524298:UOY524298 UYT524298:UYU524298 VIP524298:VIQ524298 VSL524298:VSM524298 WCH524298:WCI524298 WMD524298:WME524298 WVZ524298:WWA524298 R589834:S589834 JN589834:JO589834 TJ589834:TK589834 ADF589834:ADG589834 ANB589834:ANC589834 AWX589834:AWY589834 BGT589834:BGU589834 BQP589834:BQQ589834 CAL589834:CAM589834 CKH589834:CKI589834 CUD589834:CUE589834 DDZ589834:DEA589834 DNV589834:DNW589834 DXR589834:DXS589834 EHN589834:EHO589834 ERJ589834:ERK589834 FBF589834:FBG589834 FLB589834:FLC589834 FUX589834:FUY589834 GET589834:GEU589834 GOP589834:GOQ589834 GYL589834:GYM589834 HIH589834:HII589834 HSD589834:HSE589834 IBZ589834:ICA589834 ILV589834:ILW589834 IVR589834:IVS589834 JFN589834:JFO589834 JPJ589834:JPK589834 JZF589834:JZG589834 KJB589834:KJC589834 KSX589834:KSY589834 LCT589834:LCU589834 LMP589834:LMQ589834 LWL589834:LWM589834 MGH589834:MGI589834 MQD589834:MQE589834 MZZ589834:NAA589834 NJV589834:NJW589834 NTR589834:NTS589834 ODN589834:ODO589834 ONJ589834:ONK589834 OXF589834:OXG589834 PHB589834:PHC589834 PQX589834:PQY589834 QAT589834:QAU589834 QKP589834:QKQ589834 QUL589834:QUM589834 REH589834:REI589834 ROD589834:ROE589834 RXZ589834:RYA589834 SHV589834:SHW589834 SRR589834:SRS589834 TBN589834:TBO589834 TLJ589834:TLK589834 TVF589834:TVG589834 UFB589834:UFC589834 UOX589834:UOY589834 UYT589834:UYU589834 VIP589834:VIQ589834 VSL589834:VSM589834 WCH589834:WCI589834 WMD589834:WME589834 WVZ589834:WWA589834 R655370:S655370 JN655370:JO655370 TJ655370:TK655370 ADF655370:ADG655370 ANB655370:ANC655370 AWX655370:AWY655370 BGT655370:BGU655370 BQP655370:BQQ655370 CAL655370:CAM655370 CKH655370:CKI655370 CUD655370:CUE655370 DDZ655370:DEA655370 DNV655370:DNW655370 DXR655370:DXS655370 EHN655370:EHO655370 ERJ655370:ERK655370 FBF655370:FBG655370 FLB655370:FLC655370 FUX655370:FUY655370 GET655370:GEU655370 GOP655370:GOQ655370 GYL655370:GYM655370 HIH655370:HII655370 HSD655370:HSE655370 IBZ655370:ICA655370 ILV655370:ILW655370 IVR655370:IVS655370 JFN655370:JFO655370 JPJ655370:JPK655370 JZF655370:JZG655370 KJB655370:KJC655370 KSX655370:KSY655370 LCT655370:LCU655370 LMP655370:LMQ655370 LWL655370:LWM655370 MGH655370:MGI655370 MQD655370:MQE655370 MZZ655370:NAA655370 NJV655370:NJW655370 NTR655370:NTS655370 ODN655370:ODO655370 ONJ655370:ONK655370 OXF655370:OXG655370 PHB655370:PHC655370 PQX655370:PQY655370 QAT655370:QAU655370 QKP655370:QKQ655370 QUL655370:QUM655370 REH655370:REI655370 ROD655370:ROE655370 RXZ655370:RYA655370 SHV655370:SHW655370 SRR655370:SRS655370 TBN655370:TBO655370 TLJ655370:TLK655370 TVF655370:TVG655370 UFB655370:UFC655370 UOX655370:UOY655370 UYT655370:UYU655370 VIP655370:VIQ655370 VSL655370:VSM655370 WCH655370:WCI655370 WMD655370:WME655370 WVZ655370:WWA655370 R720906:S720906 JN720906:JO720906 TJ720906:TK720906 ADF720906:ADG720906 ANB720906:ANC720906 AWX720906:AWY720906 BGT720906:BGU720906 BQP720906:BQQ720906 CAL720906:CAM720906 CKH720906:CKI720906 CUD720906:CUE720906 DDZ720906:DEA720906 DNV720906:DNW720906 DXR720906:DXS720906 EHN720906:EHO720906 ERJ720906:ERK720906 FBF720906:FBG720906 FLB720906:FLC720906 FUX720906:FUY720906 GET720906:GEU720906 GOP720906:GOQ720906 GYL720906:GYM720906 HIH720906:HII720906 HSD720906:HSE720906 IBZ720906:ICA720906 ILV720906:ILW720906 IVR720906:IVS720906 JFN720906:JFO720906 JPJ720906:JPK720906 JZF720906:JZG720906 KJB720906:KJC720906 KSX720906:KSY720906 LCT720906:LCU720906 LMP720906:LMQ720906 LWL720906:LWM720906 MGH720906:MGI720906 MQD720906:MQE720906 MZZ720906:NAA720906 NJV720906:NJW720906 NTR720906:NTS720906 ODN720906:ODO720906 ONJ720906:ONK720906 OXF720906:OXG720906 PHB720906:PHC720906 PQX720906:PQY720906 QAT720906:QAU720906 QKP720906:QKQ720906 QUL720906:QUM720906 REH720906:REI720906 ROD720906:ROE720906 RXZ720906:RYA720906 SHV720906:SHW720906 SRR720906:SRS720906 TBN720906:TBO720906 TLJ720906:TLK720906 TVF720906:TVG720906 UFB720906:UFC720906 UOX720906:UOY720906 UYT720906:UYU720906 VIP720906:VIQ720906 VSL720906:VSM720906 WCH720906:WCI720906 WMD720906:WME720906 WVZ720906:WWA720906 R786442:S786442 JN786442:JO786442 TJ786442:TK786442 ADF786442:ADG786442 ANB786442:ANC786442 AWX786442:AWY786442 BGT786442:BGU786442 BQP786442:BQQ786442 CAL786442:CAM786442 CKH786442:CKI786442 CUD786442:CUE786442 DDZ786442:DEA786442 DNV786442:DNW786442 DXR786442:DXS786442 EHN786442:EHO786442 ERJ786442:ERK786442 FBF786442:FBG786442 FLB786442:FLC786442 FUX786442:FUY786442 GET786442:GEU786442 GOP786442:GOQ786442 GYL786442:GYM786442 HIH786442:HII786442 HSD786442:HSE786442 IBZ786442:ICA786442 ILV786442:ILW786442 IVR786442:IVS786442 JFN786442:JFO786442 JPJ786442:JPK786442 JZF786442:JZG786442 KJB786442:KJC786442 KSX786442:KSY786442 LCT786442:LCU786442 LMP786442:LMQ786442 LWL786442:LWM786442 MGH786442:MGI786442 MQD786442:MQE786442 MZZ786442:NAA786442 NJV786442:NJW786442 NTR786442:NTS786442 ODN786442:ODO786442 ONJ786442:ONK786442 OXF786442:OXG786442 PHB786442:PHC786442 PQX786442:PQY786442 QAT786442:QAU786442 QKP786442:QKQ786442 QUL786442:QUM786442 REH786442:REI786442 ROD786442:ROE786442 RXZ786442:RYA786442 SHV786442:SHW786442 SRR786442:SRS786442 TBN786442:TBO786442 TLJ786442:TLK786442 TVF786442:TVG786442 UFB786442:UFC786442 UOX786442:UOY786442 UYT786442:UYU786442 VIP786442:VIQ786442 VSL786442:VSM786442 WCH786442:WCI786442 WMD786442:WME786442 WVZ786442:WWA786442 R851978:S851978 JN851978:JO851978 TJ851978:TK851978 ADF851978:ADG851978 ANB851978:ANC851978 AWX851978:AWY851978 BGT851978:BGU851978 BQP851978:BQQ851978 CAL851978:CAM851978 CKH851978:CKI851978 CUD851978:CUE851978 DDZ851978:DEA851978 DNV851978:DNW851978 DXR851978:DXS851978 EHN851978:EHO851978 ERJ851978:ERK851978 FBF851978:FBG851978 FLB851978:FLC851978 FUX851978:FUY851978 GET851978:GEU851978 GOP851978:GOQ851978 GYL851978:GYM851978 HIH851978:HII851978 HSD851978:HSE851978 IBZ851978:ICA851978 ILV851978:ILW851978 IVR851978:IVS851978 JFN851978:JFO851978 JPJ851978:JPK851978 JZF851978:JZG851978 KJB851978:KJC851978 KSX851978:KSY851978 LCT851978:LCU851978 LMP851978:LMQ851978 LWL851978:LWM851978 MGH851978:MGI851978 MQD851978:MQE851978 MZZ851978:NAA851978 NJV851978:NJW851978 NTR851978:NTS851978 ODN851978:ODO851978 ONJ851978:ONK851978 OXF851978:OXG851978 PHB851978:PHC851978 PQX851978:PQY851978 QAT851978:QAU851978 QKP851978:QKQ851978 QUL851978:QUM851978 REH851978:REI851978 ROD851978:ROE851978 RXZ851978:RYA851978 SHV851978:SHW851978 SRR851978:SRS851978 TBN851978:TBO851978 TLJ851978:TLK851978 TVF851978:TVG851978 UFB851978:UFC851978 UOX851978:UOY851978 UYT851978:UYU851978 VIP851978:VIQ851978 VSL851978:VSM851978 WCH851978:WCI851978 WMD851978:WME851978 WVZ851978:WWA851978 R917514:S917514 JN917514:JO917514 TJ917514:TK917514 ADF917514:ADG917514 ANB917514:ANC917514 AWX917514:AWY917514 BGT917514:BGU917514 BQP917514:BQQ917514 CAL917514:CAM917514 CKH917514:CKI917514 CUD917514:CUE917514 DDZ917514:DEA917514 DNV917514:DNW917514 DXR917514:DXS917514 EHN917514:EHO917514 ERJ917514:ERK917514 FBF917514:FBG917514 FLB917514:FLC917514 FUX917514:FUY917514 GET917514:GEU917514 GOP917514:GOQ917514 GYL917514:GYM917514 HIH917514:HII917514 HSD917514:HSE917514 IBZ917514:ICA917514 ILV917514:ILW917514 IVR917514:IVS917514 JFN917514:JFO917514 JPJ917514:JPK917514 JZF917514:JZG917514 KJB917514:KJC917514 KSX917514:KSY917514 LCT917514:LCU917514 LMP917514:LMQ917514 LWL917514:LWM917514 MGH917514:MGI917514 MQD917514:MQE917514 MZZ917514:NAA917514 NJV917514:NJW917514 NTR917514:NTS917514 ODN917514:ODO917514 ONJ917514:ONK917514 OXF917514:OXG917514 PHB917514:PHC917514 PQX917514:PQY917514 QAT917514:QAU917514 QKP917514:QKQ917514 QUL917514:QUM917514 REH917514:REI917514 ROD917514:ROE917514 RXZ917514:RYA917514 SHV917514:SHW917514 SRR917514:SRS917514 TBN917514:TBO917514 TLJ917514:TLK917514 TVF917514:TVG917514 UFB917514:UFC917514 UOX917514:UOY917514 UYT917514:UYU917514 VIP917514:VIQ917514 VSL917514:VSM917514 WCH917514:WCI917514 WMD917514:WME917514 WVZ917514:WWA917514 R983050:S983050 JN983050:JO983050 TJ983050:TK983050 ADF983050:ADG983050 ANB983050:ANC983050 AWX983050:AWY983050 BGT983050:BGU983050 BQP983050:BQQ983050 CAL983050:CAM983050 CKH983050:CKI983050 CUD983050:CUE983050 DDZ983050:DEA983050 DNV983050:DNW983050 DXR983050:DXS983050 EHN983050:EHO983050 ERJ983050:ERK983050 FBF983050:FBG983050 FLB983050:FLC983050 FUX983050:FUY983050 GET983050:GEU983050 GOP983050:GOQ983050 GYL983050:GYM983050 HIH983050:HII983050 HSD983050:HSE983050 IBZ983050:ICA983050 ILV983050:ILW983050 IVR983050:IVS983050 JFN983050:JFO983050 JPJ983050:JPK983050 JZF983050:JZG983050 KJB983050:KJC983050 KSX983050:KSY983050 LCT983050:LCU983050 LMP983050:LMQ983050 LWL983050:LWM983050 MGH983050:MGI983050 MQD983050:MQE983050 MZZ983050:NAA983050 NJV983050:NJW983050 NTR983050:NTS983050 ODN983050:ODO983050 ONJ983050:ONK983050 OXF983050:OXG983050 PHB983050:PHC983050 PQX983050:PQY983050 QAT983050:QAU983050 QKP983050:QKQ983050 QUL983050:QUM983050 REH983050:REI983050 ROD983050:ROE983050 RXZ983050:RYA983050 SHV983050:SHW983050 SRR983050:SRS983050 TBN983050:TBO983050 TLJ983050:TLK983050 TVF983050:TVG983050 UFB983050:UFC983050 UOX983050:UOY983050 UYT983050:UYU983050 VIP983050:VIQ983050 VSL983050:VSM983050 WCH983050:WCI983050 WMD983050:WME983050 WVZ983050:WWA983050" xr:uid="{00000000-0002-0000-0500-000003000000}">
      <formula1>0</formula1>
      <formula2>1</formula2>
    </dataValidation>
    <dataValidation type="decimal" allowBlank="1" showInputMessage="1" showErrorMessage="1" errorTitle="Erro de valores" error="Digite um valor maior do que 0." sqref="O18 JK18 TG18 ADC18 AMY18 AWU18 BGQ18 BQM18 CAI18 CKE18 CUA18 DDW18 DNS18 DXO18 EHK18 ERG18 FBC18 FKY18 FUU18 GEQ18 GOM18 GYI18 HIE18 HSA18 IBW18 ILS18 IVO18 JFK18 JPG18 JZC18 KIY18 KSU18 LCQ18 LMM18 LWI18 MGE18 MQA18 MZW18 NJS18 NTO18 ODK18 ONG18 OXC18 PGY18 PQU18 QAQ18 QKM18 QUI18 REE18 ROA18 RXW18 SHS18 SRO18 TBK18 TLG18 TVC18 UEY18 UOU18 UYQ18 VIM18 VSI18 WCE18 WMA18 WVW18 O65557 JK65557 TG65557 ADC65557 AMY65557 AWU65557 BGQ65557 BQM65557 CAI65557 CKE65557 CUA65557 DDW65557 DNS65557 DXO65557 EHK65557 ERG65557 FBC65557 FKY65557 FUU65557 GEQ65557 GOM65557 GYI65557 HIE65557 HSA65557 IBW65557 ILS65557 IVO65557 JFK65557 JPG65557 JZC65557 KIY65557 KSU65557 LCQ65557 LMM65557 LWI65557 MGE65557 MQA65557 MZW65557 NJS65557 NTO65557 ODK65557 ONG65557 OXC65557 PGY65557 PQU65557 QAQ65557 QKM65557 QUI65557 REE65557 ROA65557 RXW65557 SHS65557 SRO65557 TBK65557 TLG65557 TVC65557 UEY65557 UOU65557 UYQ65557 VIM65557 VSI65557 WCE65557 WMA65557 WVW65557 O131093 JK131093 TG131093 ADC131093 AMY131093 AWU131093 BGQ131093 BQM131093 CAI131093 CKE131093 CUA131093 DDW131093 DNS131093 DXO131093 EHK131093 ERG131093 FBC131093 FKY131093 FUU131093 GEQ131093 GOM131093 GYI131093 HIE131093 HSA131093 IBW131093 ILS131093 IVO131093 JFK131093 JPG131093 JZC131093 KIY131093 KSU131093 LCQ131093 LMM131093 LWI131093 MGE131093 MQA131093 MZW131093 NJS131093 NTO131093 ODK131093 ONG131093 OXC131093 PGY131093 PQU131093 QAQ131093 QKM131093 QUI131093 REE131093 ROA131093 RXW131093 SHS131093 SRO131093 TBK131093 TLG131093 TVC131093 UEY131093 UOU131093 UYQ131093 VIM131093 VSI131093 WCE131093 WMA131093 WVW131093 O196629 JK196629 TG196629 ADC196629 AMY196629 AWU196629 BGQ196629 BQM196629 CAI196629 CKE196629 CUA196629 DDW196629 DNS196629 DXO196629 EHK196629 ERG196629 FBC196629 FKY196629 FUU196629 GEQ196629 GOM196629 GYI196629 HIE196629 HSA196629 IBW196629 ILS196629 IVO196629 JFK196629 JPG196629 JZC196629 KIY196629 KSU196629 LCQ196629 LMM196629 LWI196629 MGE196629 MQA196629 MZW196629 NJS196629 NTO196629 ODK196629 ONG196629 OXC196629 PGY196629 PQU196629 QAQ196629 QKM196629 QUI196629 REE196629 ROA196629 RXW196629 SHS196629 SRO196629 TBK196629 TLG196629 TVC196629 UEY196629 UOU196629 UYQ196629 VIM196629 VSI196629 WCE196629 WMA196629 WVW196629 O262165 JK262165 TG262165 ADC262165 AMY262165 AWU262165 BGQ262165 BQM262165 CAI262165 CKE262165 CUA262165 DDW262165 DNS262165 DXO262165 EHK262165 ERG262165 FBC262165 FKY262165 FUU262165 GEQ262165 GOM262165 GYI262165 HIE262165 HSA262165 IBW262165 ILS262165 IVO262165 JFK262165 JPG262165 JZC262165 KIY262165 KSU262165 LCQ262165 LMM262165 LWI262165 MGE262165 MQA262165 MZW262165 NJS262165 NTO262165 ODK262165 ONG262165 OXC262165 PGY262165 PQU262165 QAQ262165 QKM262165 QUI262165 REE262165 ROA262165 RXW262165 SHS262165 SRO262165 TBK262165 TLG262165 TVC262165 UEY262165 UOU262165 UYQ262165 VIM262165 VSI262165 WCE262165 WMA262165 WVW262165 O327701 JK327701 TG327701 ADC327701 AMY327701 AWU327701 BGQ327701 BQM327701 CAI327701 CKE327701 CUA327701 DDW327701 DNS327701 DXO327701 EHK327701 ERG327701 FBC327701 FKY327701 FUU327701 GEQ327701 GOM327701 GYI327701 HIE327701 HSA327701 IBW327701 ILS327701 IVO327701 JFK327701 JPG327701 JZC327701 KIY327701 KSU327701 LCQ327701 LMM327701 LWI327701 MGE327701 MQA327701 MZW327701 NJS327701 NTO327701 ODK327701 ONG327701 OXC327701 PGY327701 PQU327701 QAQ327701 QKM327701 QUI327701 REE327701 ROA327701 RXW327701 SHS327701 SRO327701 TBK327701 TLG327701 TVC327701 UEY327701 UOU327701 UYQ327701 VIM327701 VSI327701 WCE327701 WMA327701 WVW327701 O393237 JK393237 TG393237 ADC393237 AMY393237 AWU393237 BGQ393237 BQM393237 CAI393237 CKE393237 CUA393237 DDW393237 DNS393237 DXO393237 EHK393237 ERG393237 FBC393237 FKY393237 FUU393237 GEQ393237 GOM393237 GYI393237 HIE393237 HSA393237 IBW393237 ILS393237 IVO393237 JFK393237 JPG393237 JZC393237 KIY393237 KSU393237 LCQ393237 LMM393237 LWI393237 MGE393237 MQA393237 MZW393237 NJS393237 NTO393237 ODK393237 ONG393237 OXC393237 PGY393237 PQU393237 QAQ393237 QKM393237 QUI393237 REE393237 ROA393237 RXW393237 SHS393237 SRO393237 TBK393237 TLG393237 TVC393237 UEY393237 UOU393237 UYQ393237 VIM393237 VSI393237 WCE393237 WMA393237 WVW393237 O458773 JK458773 TG458773 ADC458773 AMY458773 AWU458773 BGQ458773 BQM458773 CAI458773 CKE458773 CUA458773 DDW458773 DNS458773 DXO458773 EHK458773 ERG458773 FBC458773 FKY458773 FUU458773 GEQ458773 GOM458773 GYI458773 HIE458773 HSA458773 IBW458773 ILS458773 IVO458773 JFK458773 JPG458773 JZC458773 KIY458773 KSU458773 LCQ458773 LMM458773 LWI458773 MGE458773 MQA458773 MZW458773 NJS458773 NTO458773 ODK458773 ONG458773 OXC458773 PGY458773 PQU458773 QAQ458773 QKM458773 QUI458773 REE458773 ROA458773 RXW458773 SHS458773 SRO458773 TBK458773 TLG458773 TVC458773 UEY458773 UOU458773 UYQ458773 VIM458773 VSI458773 WCE458773 WMA458773 WVW458773 O524309 JK524309 TG524309 ADC524309 AMY524309 AWU524309 BGQ524309 BQM524309 CAI524309 CKE524309 CUA524309 DDW524309 DNS524309 DXO524309 EHK524309 ERG524309 FBC524309 FKY524309 FUU524309 GEQ524309 GOM524309 GYI524309 HIE524309 HSA524309 IBW524309 ILS524309 IVO524309 JFK524309 JPG524309 JZC524309 KIY524309 KSU524309 LCQ524309 LMM524309 LWI524309 MGE524309 MQA524309 MZW524309 NJS524309 NTO524309 ODK524309 ONG524309 OXC524309 PGY524309 PQU524309 QAQ524309 QKM524309 QUI524309 REE524309 ROA524309 RXW524309 SHS524309 SRO524309 TBK524309 TLG524309 TVC524309 UEY524309 UOU524309 UYQ524309 VIM524309 VSI524309 WCE524309 WMA524309 WVW524309 O589845 JK589845 TG589845 ADC589845 AMY589845 AWU589845 BGQ589845 BQM589845 CAI589845 CKE589845 CUA589845 DDW589845 DNS589845 DXO589845 EHK589845 ERG589845 FBC589845 FKY589845 FUU589845 GEQ589845 GOM589845 GYI589845 HIE589845 HSA589845 IBW589845 ILS589845 IVO589845 JFK589845 JPG589845 JZC589845 KIY589845 KSU589845 LCQ589845 LMM589845 LWI589845 MGE589845 MQA589845 MZW589845 NJS589845 NTO589845 ODK589845 ONG589845 OXC589845 PGY589845 PQU589845 QAQ589845 QKM589845 QUI589845 REE589845 ROA589845 RXW589845 SHS589845 SRO589845 TBK589845 TLG589845 TVC589845 UEY589845 UOU589845 UYQ589845 VIM589845 VSI589845 WCE589845 WMA589845 WVW589845 O655381 JK655381 TG655381 ADC655381 AMY655381 AWU655381 BGQ655381 BQM655381 CAI655381 CKE655381 CUA655381 DDW655381 DNS655381 DXO655381 EHK655381 ERG655381 FBC655381 FKY655381 FUU655381 GEQ655381 GOM655381 GYI655381 HIE655381 HSA655381 IBW655381 ILS655381 IVO655381 JFK655381 JPG655381 JZC655381 KIY655381 KSU655381 LCQ655381 LMM655381 LWI655381 MGE655381 MQA655381 MZW655381 NJS655381 NTO655381 ODK655381 ONG655381 OXC655381 PGY655381 PQU655381 QAQ655381 QKM655381 QUI655381 REE655381 ROA655381 RXW655381 SHS655381 SRO655381 TBK655381 TLG655381 TVC655381 UEY655381 UOU655381 UYQ655381 VIM655381 VSI655381 WCE655381 WMA655381 WVW655381 O720917 JK720917 TG720917 ADC720917 AMY720917 AWU720917 BGQ720917 BQM720917 CAI720917 CKE720917 CUA720917 DDW720917 DNS720917 DXO720917 EHK720917 ERG720917 FBC720917 FKY720917 FUU720917 GEQ720917 GOM720917 GYI720917 HIE720917 HSA720917 IBW720917 ILS720917 IVO720917 JFK720917 JPG720917 JZC720917 KIY720917 KSU720917 LCQ720917 LMM720917 LWI720917 MGE720917 MQA720917 MZW720917 NJS720917 NTO720917 ODK720917 ONG720917 OXC720917 PGY720917 PQU720917 QAQ720917 QKM720917 QUI720917 REE720917 ROA720917 RXW720917 SHS720917 SRO720917 TBK720917 TLG720917 TVC720917 UEY720917 UOU720917 UYQ720917 VIM720917 VSI720917 WCE720917 WMA720917 WVW720917 O786453 JK786453 TG786453 ADC786453 AMY786453 AWU786453 BGQ786453 BQM786453 CAI786453 CKE786453 CUA786453 DDW786453 DNS786453 DXO786453 EHK786453 ERG786453 FBC786453 FKY786453 FUU786453 GEQ786453 GOM786453 GYI786453 HIE786453 HSA786453 IBW786453 ILS786453 IVO786453 JFK786453 JPG786453 JZC786453 KIY786453 KSU786453 LCQ786453 LMM786453 LWI786453 MGE786453 MQA786453 MZW786453 NJS786453 NTO786453 ODK786453 ONG786453 OXC786453 PGY786453 PQU786453 QAQ786453 QKM786453 QUI786453 REE786453 ROA786453 RXW786453 SHS786453 SRO786453 TBK786453 TLG786453 TVC786453 UEY786453 UOU786453 UYQ786453 VIM786453 VSI786453 WCE786453 WMA786453 WVW786453 O851989 JK851989 TG851989 ADC851989 AMY851989 AWU851989 BGQ851989 BQM851989 CAI851989 CKE851989 CUA851989 DDW851989 DNS851989 DXO851989 EHK851989 ERG851989 FBC851989 FKY851989 FUU851989 GEQ851989 GOM851989 GYI851989 HIE851989 HSA851989 IBW851989 ILS851989 IVO851989 JFK851989 JPG851989 JZC851989 KIY851989 KSU851989 LCQ851989 LMM851989 LWI851989 MGE851989 MQA851989 MZW851989 NJS851989 NTO851989 ODK851989 ONG851989 OXC851989 PGY851989 PQU851989 QAQ851989 QKM851989 QUI851989 REE851989 ROA851989 RXW851989 SHS851989 SRO851989 TBK851989 TLG851989 TVC851989 UEY851989 UOU851989 UYQ851989 VIM851989 VSI851989 WCE851989 WMA851989 WVW851989 O917525 JK917525 TG917525 ADC917525 AMY917525 AWU917525 BGQ917525 BQM917525 CAI917525 CKE917525 CUA917525 DDW917525 DNS917525 DXO917525 EHK917525 ERG917525 FBC917525 FKY917525 FUU917525 GEQ917525 GOM917525 GYI917525 HIE917525 HSA917525 IBW917525 ILS917525 IVO917525 JFK917525 JPG917525 JZC917525 KIY917525 KSU917525 LCQ917525 LMM917525 LWI917525 MGE917525 MQA917525 MZW917525 NJS917525 NTO917525 ODK917525 ONG917525 OXC917525 PGY917525 PQU917525 QAQ917525 QKM917525 QUI917525 REE917525 ROA917525 RXW917525 SHS917525 SRO917525 TBK917525 TLG917525 TVC917525 UEY917525 UOU917525 UYQ917525 VIM917525 VSI917525 WCE917525 WMA917525 WVW917525 O983061 JK983061 TG983061 ADC983061 AMY983061 AWU983061 BGQ983061 BQM983061 CAI983061 CKE983061 CUA983061 DDW983061 DNS983061 DXO983061 EHK983061 ERG983061 FBC983061 FKY983061 FUU983061 GEQ983061 GOM983061 GYI983061 HIE983061 HSA983061 IBW983061 ILS983061 IVO983061 JFK983061 JPG983061 JZC983061 KIY983061 KSU983061 LCQ983061 LMM983061 LWI983061 MGE983061 MQA983061 MZW983061 NJS983061 NTO983061 ODK983061 ONG983061 OXC983061 PGY983061 PQU983061 QAQ983061 QKM983061 QUI983061 REE983061 ROA983061 RXW983061 SHS983061 SRO983061 TBK983061 TLG983061 TVC983061 UEY983061 UOU983061 UYQ983061 VIM983061 VSI983061 WCE983061 WMA983061 WVW983061" xr:uid="{00000000-0002-0000-0500-000002000000}">
      <formula1>0</formula1>
      <formula2>1</formula2>
    </dataValidation>
    <dataValidation operator="greaterThanOrEqual" allowBlank="1" showInputMessage="1" showErrorMessage="1" errorTitle="Erro de valores" error="Digite um valor igual a 0% ou 2%." sqref="O19 JK19 TG19 ADC19 AMY19 AWU19 BGQ19 BQM19 CAI19 CKE19 CUA19 DDW19 DNS19 DXO19 EHK19 ERG19 FBC19 FKY19 FUU19 GEQ19 GOM19 GYI19 HIE19 HSA19 IBW19 ILS19 IVO19 JFK19 JPG19 JZC19 KIY19 KSU19 LCQ19 LMM19 LWI19 MGE19 MQA19 MZW19 NJS19 NTO19 ODK19 ONG19 OXC19 PGY19 PQU19 QAQ19 QKM19 QUI19 REE19 ROA19 RXW19 SHS19 SRO19 TBK19 TLG19 TVC19 UEY19 UOU19 UYQ19 VIM19 VSI19 WCE19 WMA19 WVW19 O65558 JK65558 TG65558 ADC65558 AMY65558 AWU65558 BGQ65558 BQM65558 CAI65558 CKE65558 CUA65558 DDW65558 DNS65558 DXO65558 EHK65558 ERG65558 FBC65558 FKY65558 FUU65558 GEQ65558 GOM65558 GYI65558 HIE65558 HSA65558 IBW65558 ILS65558 IVO65558 JFK65558 JPG65558 JZC65558 KIY65558 KSU65558 LCQ65558 LMM65558 LWI65558 MGE65558 MQA65558 MZW65558 NJS65558 NTO65558 ODK65558 ONG65558 OXC65558 PGY65558 PQU65558 QAQ65558 QKM65558 QUI65558 REE65558 ROA65558 RXW65558 SHS65558 SRO65558 TBK65558 TLG65558 TVC65558 UEY65558 UOU65558 UYQ65558 VIM65558 VSI65558 WCE65558 WMA65558 WVW65558 O131094 JK131094 TG131094 ADC131094 AMY131094 AWU131094 BGQ131094 BQM131094 CAI131094 CKE131094 CUA131094 DDW131094 DNS131094 DXO131094 EHK131094 ERG131094 FBC131094 FKY131094 FUU131094 GEQ131094 GOM131094 GYI131094 HIE131094 HSA131094 IBW131094 ILS131094 IVO131094 JFK131094 JPG131094 JZC131094 KIY131094 KSU131094 LCQ131094 LMM131094 LWI131094 MGE131094 MQA131094 MZW131094 NJS131094 NTO131094 ODK131094 ONG131094 OXC131094 PGY131094 PQU131094 QAQ131094 QKM131094 QUI131094 REE131094 ROA131094 RXW131094 SHS131094 SRO131094 TBK131094 TLG131094 TVC131094 UEY131094 UOU131094 UYQ131094 VIM131094 VSI131094 WCE131094 WMA131094 WVW131094 O196630 JK196630 TG196630 ADC196630 AMY196630 AWU196630 BGQ196630 BQM196630 CAI196630 CKE196630 CUA196630 DDW196630 DNS196630 DXO196630 EHK196630 ERG196630 FBC196630 FKY196630 FUU196630 GEQ196630 GOM196630 GYI196630 HIE196630 HSA196630 IBW196630 ILS196630 IVO196630 JFK196630 JPG196630 JZC196630 KIY196630 KSU196630 LCQ196630 LMM196630 LWI196630 MGE196630 MQA196630 MZW196630 NJS196630 NTO196630 ODK196630 ONG196630 OXC196630 PGY196630 PQU196630 QAQ196630 QKM196630 QUI196630 REE196630 ROA196630 RXW196630 SHS196630 SRO196630 TBK196630 TLG196630 TVC196630 UEY196630 UOU196630 UYQ196630 VIM196630 VSI196630 WCE196630 WMA196630 WVW196630 O262166 JK262166 TG262166 ADC262166 AMY262166 AWU262166 BGQ262166 BQM262166 CAI262166 CKE262166 CUA262166 DDW262166 DNS262166 DXO262166 EHK262166 ERG262166 FBC262166 FKY262166 FUU262166 GEQ262166 GOM262166 GYI262166 HIE262166 HSA262166 IBW262166 ILS262166 IVO262166 JFK262166 JPG262166 JZC262166 KIY262166 KSU262166 LCQ262166 LMM262166 LWI262166 MGE262166 MQA262166 MZW262166 NJS262166 NTO262166 ODK262166 ONG262166 OXC262166 PGY262166 PQU262166 QAQ262166 QKM262166 QUI262166 REE262166 ROA262166 RXW262166 SHS262166 SRO262166 TBK262166 TLG262166 TVC262166 UEY262166 UOU262166 UYQ262166 VIM262166 VSI262166 WCE262166 WMA262166 WVW262166 O327702 JK327702 TG327702 ADC327702 AMY327702 AWU327702 BGQ327702 BQM327702 CAI327702 CKE327702 CUA327702 DDW327702 DNS327702 DXO327702 EHK327702 ERG327702 FBC327702 FKY327702 FUU327702 GEQ327702 GOM327702 GYI327702 HIE327702 HSA327702 IBW327702 ILS327702 IVO327702 JFK327702 JPG327702 JZC327702 KIY327702 KSU327702 LCQ327702 LMM327702 LWI327702 MGE327702 MQA327702 MZW327702 NJS327702 NTO327702 ODK327702 ONG327702 OXC327702 PGY327702 PQU327702 QAQ327702 QKM327702 QUI327702 REE327702 ROA327702 RXW327702 SHS327702 SRO327702 TBK327702 TLG327702 TVC327702 UEY327702 UOU327702 UYQ327702 VIM327702 VSI327702 WCE327702 WMA327702 WVW327702 O393238 JK393238 TG393238 ADC393238 AMY393238 AWU393238 BGQ393238 BQM393238 CAI393238 CKE393238 CUA393238 DDW393238 DNS393238 DXO393238 EHK393238 ERG393238 FBC393238 FKY393238 FUU393238 GEQ393238 GOM393238 GYI393238 HIE393238 HSA393238 IBW393238 ILS393238 IVO393238 JFK393238 JPG393238 JZC393238 KIY393238 KSU393238 LCQ393238 LMM393238 LWI393238 MGE393238 MQA393238 MZW393238 NJS393238 NTO393238 ODK393238 ONG393238 OXC393238 PGY393238 PQU393238 QAQ393238 QKM393238 QUI393238 REE393238 ROA393238 RXW393238 SHS393238 SRO393238 TBK393238 TLG393238 TVC393238 UEY393238 UOU393238 UYQ393238 VIM393238 VSI393238 WCE393238 WMA393238 WVW393238 O458774 JK458774 TG458774 ADC458774 AMY458774 AWU458774 BGQ458774 BQM458774 CAI458774 CKE458774 CUA458774 DDW458774 DNS458774 DXO458774 EHK458774 ERG458774 FBC458774 FKY458774 FUU458774 GEQ458774 GOM458774 GYI458774 HIE458774 HSA458774 IBW458774 ILS458774 IVO458774 JFK458774 JPG458774 JZC458774 KIY458774 KSU458774 LCQ458774 LMM458774 LWI458774 MGE458774 MQA458774 MZW458774 NJS458774 NTO458774 ODK458774 ONG458774 OXC458774 PGY458774 PQU458774 QAQ458774 QKM458774 QUI458774 REE458774 ROA458774 RXW458774 SHS458774 SRO458774 TBK458774 TLG458774 TVC458774 UEY458774 UOU458774 UYQ458774 VIM458774 VSI458774 WCE458774 WMA458774 WVW458774 O524310 JK524310 TG524310 ADC524310 AMY524310 AWU524310 BGQ524310 BQM524310 CAI524310 CKE524310 CUA524310 DDW524310 DNS524310 DXO524310 EHK524310 ERG524310 FBC524310 FKY524310 FUU524310 GEQ524310 GOM524310 GYI524310 HIE524310 HSA524310 IBW524310 ILS524310 IVO524310 JFK524310 JPG524310 JZC524310 KIY524310 KSU524310 LCQ524310 LMM524310 LWI524310 MGE524310 MQA524310 MZW524310 NJS524310 NTO524310 ODK524310 ONG524310 OXC524310 PGY524310 PQU524310 QAQ524310 QKM524310 QUI524310 REE524310 ROA524310 RXW524310 SHS524310 SRO524310 TBK524310 TLG524310 TVC524310 UEY524310 UOU524310 UYQ524310 VIM524310 VSI524310 WCE524310 WMA524310 WVW524310 O589846 JK589846 TG589846 ADC589846 AMY589846 AWU589846 BGQ589846 BQM589846 CAI589846 CKE589846 CUA589846 DDW589846 DNS589846 DXO589846 EHK589846 ERG589846 FBC589846 FKY589846 FUU589846 GEQ589846 GOM589846 GYI589846 HIE589846 HSA589846 IBW589846 ILS589846 IVO589846 JFK589846 JPG589846 JZC589846 KIY589846 KSU589846 LCQ589846 LMM589846 LWI589846 MGE589846 MQA589846 MZW589846 NJS589846 NTO589846 ODK589846 ONG589846 OXC589846 PGY589846 PQU589846 QAQ589846 QKM589846 QUI589846 REE589846 ROA589846 RXW589846 SHS589846 SRO589846 TBK589846 TLG589846 TVC589846 UEY589846 UOU589846 UYQ589846 VIM589846 VSI589846 WCE589846 WMA589846 WVW589846 O655382 JK655382 TG655382 ADC655382 AMY655382 AWU655382 BGQ655382 BQM655382 CAI655382 CKE655382 CUA655382 DDW655382 DNS655382 DXO655382 EHK655382 ERG655382 FBC655382 FKY655382 FUU655382 GEQ655382 GOM655382 GYI655382 HIE655382 HSA655382 IBW655382 ILS655382 IVO655382 JFK655382 JPG655382 JZC655382 KIY655382 KSU655382 LCQ655382 LMM655382 LWI655382 MGE655382 MQA655382 MZW655382 NJS655382 NTO655382 ODK655382 ONG655382 OXC655382 PGY655382 PQU655382 QAQ655382 QKM655382 QUI655382 REE655382 ROA655382 RXW655382 SHS655382 SRO655382 TBK655382 TLG655382 TVC655382 UEY655382 UOU655382 UYQ655382 VIM655382 VSI655382 WCE655382 WMA655382 WVW655382 O720918 JK720918 TG720918 ADC720918 AMY720918 AWU720918 BGQ720918 BQM720918 CAI720918 CKE720918 CUA720918 DDW720918 DNS720918 DXO720918 EHK720918 ERG720918 FBC720918 FKY720918 FUU720918 GEQ720918 GOM720918 GYI720918 HIE720918 HSA720918 IBW720918 ILS720918 IVO720918 JFK720918 JPG720918 JZC720918 KIY720918 KSU720918 LCQ720918 LMM720918 LWI720918 MGE720918 MQA720918 MZW720918 NJS720918 NTO720918 ODK720918 ONG720918 OXC720918 PGY720918 PQU720918 QAQ720918 QKM720918 QUI720918 REE720918 ROA720918 RXW720918 SHS720918 SRO720918 TBK720918 TLG720918 TVC720918 UEY720918 UOU720918 UYQ720918 VIM720918 VSI720918 WCE720918 WMA720918 WVW720918 O786454 JK786454 TG786454 ADC786454 AMY786454 AWU786454 BGQ786454 BQM786454 CAI786454 CKE786454 CUA786454 DDW786454 DNS786454 DXO786454 EHK786454 ERG786454 FBC786454 FKY786454 FUU786454 GEQ786454 GOM786454 GYI786454 HIE786454 HSA786454 IBW786454 ILS786454 IVO786454 JFK786454 JPG786454 JZC786454 KIY786454 KSU786454 LCQ786454 LMM786454 LWI786454 MGE786454 MQA786454 MZW786454 NJS786454 NTO786454 ODK786454 ONG786454 OXC786454 PGY786454 PQU786454 QAQ786454 QKM786454 QUI786454 REE786454 ROA786454 RXW786454 SHS786454 SRO786454 TBK786454 TLG786454 TVC786454 UEY786454 UOU786454 UYQ786454 VIM786454 VSI786454 WCE786454 WMA786454 WVW786454 O851990 JK851990 TG851990 ADC851990 AMY851990 AWU851990 BGQ851990 BQM851990 CAI851990 CKE851990 CUA851990 DDW851990 DNS851990 DXO851990 EHK851990 ERG851990 FBC851990 FKY851990 FUU851990 GEQ851990 GOM851990 GYI851990 HIE851990 HSA851990 IBW851990 ILS851990 IVO851990 JFK851990 JPG851990 JZC851990 KIY851990 KSU851990 LCQ851990 LMM851990 LWI851990 MGE851990 MQA851990 MZW851990 NJS851990 NTO851990 ODK851990 ONG851990 OXC851990 PGY851990 PQU851990 QAQ851990 QKM851990 QUI851990 REE851990 ROA851990 RXW851990 SHS851990 SRO851990 TBK851990 TLG851990 TVC851990 UEY851990 UOU851990 UYQ851990 VIM851990 VSI851990 WCE851990 WMA851990 WVW851990 O917526 JK917526 TG917526 ADC917526 AMY917526 AWU917526 BGQ917526 BQM917526 CAI917526 CKE917526 CUA917526 DDW917526 DNS917526 DXO917526 EHK917526 ERG917526 FBC917526 FKY917526 FUU917526 GEQ917526 GOM917526 GYI917526 HIE917526 HSA917526 IBW917526 ILS917526 IVO917526 JFK917526 JPG917526 JZC917526 KIY917526 KSU917526 LCQ917526 LMM917526 LWI917526 MGE917526 MQA917526 MZW917526 NJS917526 NTO917526 ODK917526 ONG917526 OXC917526 PGY917526 PQU917526 QAQ917526 QKM917526 QUI917526 REE917526 ROA917526 RXW917526 SHS917526 SRO917526 TBK917526 TLG917526 TVC917526 UEY917526 UOU917526 UYQ917526 VIM917526 VSI917526 WCE917526 WMA917526 WVW917526 O983062 JK983062 TG983062 ADC983062 AMY983062 AWU983062 BGQ983062 BQM983062 CAI983062 CKE983062 CUA983062 DDW983062 DNS983062 DXO983062 EHK983062 ERG983062 FBC983062 FKY983062 FUU983062 GEQ983062 GOM983062 GYI983062 HIE983062 HSA983062 IBW983062 ILS983062 IVO983062 JFK983062 JPG983062 JZC983062 KIY983062 KSU983062 LCQ983062 LMM983062 LWI983062 MGE983062 MQA983062 MZW983062 NJS983062 NTO983062 ODK983062 ONG983062 OXC983062 PGY983062 PQU983062 QAQ983062 QKM983062 QUI983062 REE983062 ROA983062 RXW983062 SHS983062 SRO983062 TBK983062 TLG983062 TVC983062 UEY983062 UOU983062 UYQ983062 VIM983062 VSI983062 WCE983062 WMA983062 WVW983062" xr:uid="{00000000-0002-0000-0500-000001000000}"/>
    <dataValidation type="list" allowBlank="1" showInputMessage="1" showErrorMessage="1" sqref="J5:Q5 JF5:JM5 TB5:TI5 ACX5:ADE5 AMT5:ANA5 AWP5:AWW5 BGL5:BGS5 BQH5:BQO5 CAD5:CAK5 CJZ5:CKG5 CTV5:CUC5 DDR5:DDY5 DNN5:DNU5 DXJ5:DXQ5 EHF5:EHM5 ERB5:ERI5 FAX5:FBE5 FKT5:FLA5 FUP5:FUW5 GEL5:GES5 GOH5:GOO5 GYD5:GYK5 HHZ5:HIG5 HRV5:HSC5 IBR5:IBY5 ILN5:ILU5 IVJ5:IVQ5 JFF5:JFM5 JPB5:JPI5 JYX5:JZE5 KIT5:KJA5 KSP5:KSW5 LCL5:LCS5 LMH5:LMO5 LWD5:LWK5 MFZ5:MGG5 MPV5:MQC5 MZR5:MZY5 NJN5:NJU5 NTJ5:NTQ5 ODF5:ODM5 ONB5:ONI5 OWX5:OXE5 PGT5:PHA5 PQP5:PQW5 QAL5:QAS5 QKH5:QKO5 QUD5:QUK5 RDZ5:REG5 RNV5:ROC5 RXR5:RXY5 SHN5:SHU5 SRJ5:SRQ5 TBF5:TBM5 TLB5:TLI5 TUX5:TVE5 UET5:UFA5 UOP5:UOW5 UYL5:UYS5 VIH5:VIO5 VSD5:VSK5 WBZ5:WCG5 WLV5:WMC5 WVR5:WVY5 J65544:Q65544 JF65544:JM65544 TB65544:TI65544 ACX65544:ADE65544 AMT65544:ANA65544 AWP65544:AWW65544 BGL65544:BGS65544 BQH65544:BQO65544 CAD65544:CAK65544 CJZ65544:CKG65544 CTV65544:CUC65544 DDR65544:DDY65544 DNN65544:DNU65544 DXJ65544:DXQ65544 EHF65544:EHM65544 ERB65544:ERI65544 FAX65544:FBE65544 FKT65544:FLA65544 FUP65544:FUW65544 GEL65544:GES65544 GOH65544:GOO65544 GYD65544:GYK65544 HHZ65544:HIG65544 HRV65544:HSC65544 IBR65544:IBY65544 ILN65544:ILU65544 IVJ65544:IVQ65544 JFF65544:JFM65544 JPB65544:JPI65544 JYX65544:JZE65544 KIT65544:KJA65544 KSP65544:KSW65544 LCL65544:LCS65544 LMH65544:LMO65544 LWD65544:LWK65544 MFZ65544:MGG65544 MPV65544:MQC65544 MZR65544:MZY65544 NJN65544:NJU65544 NTJ65544:NTQ65544 ODF65544:ODM65544 ONB65544:ONI65544 OWX65544:OXE65544 PGT65544:PHA65544 PQP65544:PQW65544 QAL65544:QAS65544 QKH65544:QKO65544 QUD65544:QUK65544 RDZ65544:REG65544 RNV65544:ROC65544 RXR65544:RXY65544 SHN65544:SHU65544 SRJ65544:SRQ65544 TBF65544:TBM65544 TLB65544:TLI65544 TUX65544:TVE65544 UET65544:UFA65544 UOP65544:UOW65544 UYL65544:UYS65544 VIH65544:VIO65544 VSD65544:VSK65544 WBZ65544:WCG65544 WLV65544:WMC65544 WVR65544:WVY65544 J131080:Q131080 JF131080:JM131080 TB131080:TI131080 ACX131080:ADE131080 AMT131080:ANA131080 AWP131080:AWW131080 BGL131080:BGS131080 BQH131080:BQO131080 CAD131080:CAK131080 CJZ131080:CKG131080 CTV131080:CUC131080 DDR131080:DDY131080 DNN131080:DNU131080 DXJ131080:DXQ131080 EHF131080:EHM131080 ERB131080:ERI131080 FAX131080:FBE131080 FKT131080:FLA131080 FUP131080:FUW131080 GEL131080:GES131080 GOH131080:GOO131080 GYD131080:GYK131080 HHZ131080:HIG131080 HRV131080:HSC131080 IBR131080:IBY131080 ILN131080:ILU131080 IVJ131080:IVQ131080 JFF131080:JFM131080 JPB131080:JPI131080 JYX131080:JZE131080 KIT131080:KJA131080 KSP131080:KSW131080 LCL131080:LCS131080 LMH131080:LMO131080 LWD131080:LWK131080 MFZ131080:MGG131080 MPV131080:MQC131080 MZR131080:MZY131080 NJN131080:NJU131080 NTJ131080:NTQ131080 ODF131080:ODM131080 ONB131080:ONI131080 OWX131080:OXE131080 PGT131080:PHA131080 PQP131080:PQW131080 QAL131080:QAS131080 QKH131080:QKO131080 QUD131080:QUK131080 RDZ131080:REG131080 RNV131080:ROC131080 RXR131080:RXY131080 SHN131080:SHU131080 SRJ131080:SRQ131080 TBF131080:TBM131080 TLB131080:TLI131080 TUX131080:TVE131080 UET131080:UFA131080 UOP131080:UOW131080 UYL131080:UYS131080 VIH131080:VIO131080 VSD131080:VSK131080 WBZ131080:WCG131080 WLV131080:WMC131080 WVR131080:WVY131080 J196616:Q196616 JF196616:JM196616 TB196616:TI196616 ACX196616:ADE196616 AMT196616:ANA196616 AWP196616:AWW196616 BGL196616:BGS196616 BQH196616:BQO196616 CAD196616:CAK196616 CJZ196616:CKG196616 CTV196616:CUC196616 DDR196616:DDY196616 DNN196616:DNU196616 DXJ196616:DXQ196616 EHF196616:EHM196616 ERB196616:ERI196616 FAX196616:FBE196616 FKT196616:FLA196616 FUP196616:FUW196616 GEL196616:GES196616 GOH196616:GOO196616 GYD196616:GYK196616 HHZ196616:HIG196616 HRV196616:HSC196616 IBR196616:IBY196616 ILN196616:ILU196616 IVJ196616:IVQ196616 JFF196616:JFM196616 JPB196616:JPI196616 JYX196616:JZE196616 KIT196616:KJA196616 KSP196616:KSW196616 LCL196616:LCS196616 LMH196616:LMO196616 LWD196616:LWK196616 MFZ196616:MGG196616 MPV196616:MQC196616 MZR196616:MZY196616 NJN196616:NJU196616 NTJ196616:NTQ196616 ODF196616:ODM196616 ONB196616:ONI196616 OWX196616:OXE196616 PGT196616:PHA196616 PQP196616:PQW196616 QAL196616:QAS196616 QKH196616:QKO196616 QUD196616:QUK196616 RDZ196616:REG196616 RNV196616:ROC196616 RXR196616:RXY196616 SHN196616:SHU196616 SRJ196616:SRQ196616 TBF196616:TBM196616 TLB196616:TLI196616 TUX196616:TVE196616 UET196616:UFA196616 UOP196616:UOW196616 UYL196616:UYS196616 VIH196616:VIO196616 VSD196616:VSK196616 WBZ196616:WCG196616 WLV196616:WMC196616 WVR196616:WVY196616 J262152:Q262152 JF262152:JM262152 TB262152:TI262152 ACX262152:ADE262152 AMT262152:ANA262152 AWP262152:AWW262152 BGL262152:BGS262152 BQH262152:BQO262152 CAD262152:CAK262152 CJZ262152:CKG262152 CTV262152:CUC262152 DDR262152:DDY262152 DNN262152:DNU262152 DXJ262152:DXQ262152 EHF262152:EHM262152 ERB262152:ERI262152 FAX262152:FBE262152 FKT262152:FLA262152 FUP262152:FUW262152 GEL262152:GES262152 GOH262152:GOO262152 GYD262152:GYK262152 HHZ262152:HIG262152 HRV262152:HSC262152 IBR262152:IBY262152 ILN262152:ILU262152 IVJ262152:IVQ262152 JFF262152:JFM262152 JPB262152:JPI262152 JYX262152:JZE262152 KIT262152:KJA262152 KSP262152:KSW262152 LCL262152:LCS262152 LMH262152:LMO262152 LWD262152:LWK262152 MFZ262152:MGG262152 MPV262152:MQC262152 MZR262152:MZY262152 NJN262152:NJU262152 NTJ262152:NTQ262152 ODF262152:ODM262152 ONB262152:ONI262152 OWX262152:OXE262152 PGT262152:PHA262152 PQP262152:PQW262152 QAL262152:QAS262152 QKH262152:QKO262152 QUD262152:QUK262152 RDZ262152:REG262152 RNV262152:ROC262152 RXR262152:RXY262152 SHN262152:SHU262152 SRJ262152:SRQ262152 TBF262152:TBM262152 TLB262152:TLI262152 TUX262152:TVE262152 UET262152:UFA262152 UOP262152:UOW262152 UYL262152:UYS262152 VIH262152:VIO262152 VSD262152:VSK262152 WBZ262152:WCG262152 WLV262152:WMC262152 WVR262152:WVY262152 J327688:Q327688 JF327688:JM327688 TB327688:TI327688 ACX327688:ADE327688 AMT327688:ANA327688 AWP327688:AWW327688 BGL327688:BGS327688 BQH327688:BQO327688 CAD327688:CAK327688 CJZ327688:CKG327688 CTV327688:CUC327688 DDR327688:DDY327688 DNN327688:DNU327688 DXJ327688:DXQ327688 EHF327688:EHM327688 ERB327688:ERI327688 FAX327688:FBE327688 FKT327688:FLA327688 FUP327688:FUW327688 GEL327688:GES327688 GOH327688:GOO327688 GYD327688:GYK327688 HHZ327688:HIG327688 HRV327688:HSC327688 IBR327688:IBY327688 ILN327688:ILU327688 IVJ327688:IVQ327688 JFF327688:JFM327688 JPB327688:JPI327688 JYX327688:JZE327688 KIT327688:KJA327688 KSP327688:KSW327688 LCL327688:LCS327688 LMH327688:LMO327688 LWD327688:LWK327688 MFZ327688:MGG327688 MPV327688:MQC327688 MZR327688:MZY327688 NJN327688:NJU327688 NTJ327688:NTQ327688 ODF327688:ODM327688 ONB327688:ONI327688 OWX327688:OXE327688 PGT327688:PHA327688 PQP327688:PQW327688 QAL327688:QAS327688 QKH327688:QKO327688 QUD327688:QUK327688 RDZ327688:REG327688 RNV327688:ROC327688 RXR327688:RXY327688 SHN327688:SHU327688 SRJ327688:SRQ327688 TBF327688:TBM327688 TLB327688:TLI327688 TUX327688:TVE327688 UET327688:UFA327688 UOP327688:UOW327688 UYL327688:UYS327688 VIH327688:VIO327688 VSD327688:VSK327688 WBZ327688:WCG327688 WLV327688:WMC327688 WVR327688:WVY327688 J393224:Q393224 JF393224:JM393224 TB393224:TI393224 ACX393224:ADE393224 AMT393224:ANA393224 AWP393224:AWW393224 BGL393224:BGS393224 BQH393224:BQO393224 CAD393224:CAK393224 CJZ393224:CKG393224 CTV393224:CUC393224 DDR393224:DDY393224 DNN393224:DNU393224 DXJ393224:DXQ393224 EHF393224:EHM393224 ERB393224:ERI393224 FAX393224:FBE393224 FKT393224:FLA393224 FUP393224:FUW393224 GEL393224:GES393224 GOH393224:GOO393224 GYD393224:GYK393224 HHZ393224:HIG393224 HRV393224:HSC393224 IBR393224:IBY393224 ILN393224:ILU393224 IVJ393224:IVQ393224 JFF393224:JFM393224 JPB393224:JPI393224 JYX393224:JZE393224 KIT393224:KJA393224 KSP393224:KSW393224 LCL393224:LCS393224 LMH393224:LMO393224 LWD393224:LWK393224 MFZ393224:MGG393224 MPV393224:MQC393224 MZR393224:MZY393224 NJN393224:NJU393224 NTJ393224:NTQ393224 ODF393224:ODM393224 ONB393224:ONI393224 OWX393224:OXE393224 PGT393224:PHA393224 PQP393224:PQW393224 QAL393224:QAS393224 QKH393224:QKO393224 QUD393224:QUK393224 RDZ393224:REG393224 RNV393224:ROC393224 RXR393224:RXY393224 SHN393224:SHU393224 SRJ393224:SRQ393224 TBF393224:TBM393224 TLB393224:TLI393224 TUX393224:TVE393224 UET393224:UFA393224 UOP393224:UOW393224 UYL393224:UYS393224 VIH393224:VIO393224 VSD393224:VSK393224 WBZ393224:WCG393224 WLV393224:WMC393224 WVR393224:WVY393224 J458760:Q458760 JF458760:JM458760 TB458760:TI458760 ACX458760:ADE458760 AMT458760:ANA458760 AWP458760:AWW458760 BGL458760:BGS458760 BQH458760:BQO458760 CAD458760:CAK458760 CJZ458760:CKG458760 CTV458760:CUC458760 DDR458760:DDY458760 DNN458760:DNU458760 DXJ458760:DXQ458760 EHF458760:EHM458760 ERB458760:ERI458760 FAX458760:FBE458760 FKT458760:FLA458760 FUP458760:FUW458760 GEL458760:GES458760 GOH458760:GOO458760 GYD458760:GYK458760 HHZ458760:HIG458760 HRV458760:HSC458760 IBR458760:IBY458760 ILN458760:ILU458760 IVJ458760:IVQ458760 JFF458760:JFM458760 JPB458760:JPI458760 JYX458760:JZE458760 KIT458760:KJA458760 KSP458760:KSW458760 LCL458760:LCS458760 LMH458760:LMO458760 LWD458760:LWK458760 MFZ458760:MGG458760 MPV458760:MQC458760 MZR458760:MZY458760 NJN458760:NJU458760 NTJ458760:NTQ458760 ODF458760:ODM458760 ONB458760:ONI458760 OWX458760:OXE458760 PGT458760:PHA458760 PQP458760:PQW458760 QAL458760:QAS458760 QKH458760:QKO458760 QUD458760:QUK458760 RDZ458760:REG458760 RNV458760:ROC458760 RXR458760:RXY458760 SHN458760:SHU458760 SRJ458760:SRQ458760 TBF458760:TBM458760 TLB458760:TLI458760 TUX458760:TVE458760 UET458760:UFA458760 UOP458760:UOW458760 UYL458760:UYS458760 VIH458760:VIO458760 VSD458760:VSK458760 WBZ458760:WCG458760 WLV458760:WMC458760 WVR458760:WVY458760 J524296:Q524296 JF524296:JM524296 TB524296:TI524296 ACX524296:ADE524296 AMT524296:ANA524296 AWP524296:AWW524296 BGL524296:BGS524296 BQH524296:BQO524296 CAD524296:CAK524296 CJZ524296:CKG524296 CTV524296:CUC524296 DDR524296:DDY524296 DNN524296:DNU524296 DXJ524296:DXQ524296 EHF524296:EHM524296 ERB524296:ERI524296 FAX524296:FBE524296 FKT524296:FLA524296 FUP524296:FUW524296 GEL524296:GES524296 GOH524296:GOO524296 GYD524296:GYK524296 HHZ524296:HIG524296 HRV524296:HSC524296 IBR524296:IBY524296 ILN524296:ILU524296 IVJ524296:IVQ524296 JFF524296:JFM524296 JPB524296:JPI524296 JYX524296:JZE524296 KIT524296:KJA524296 KSP524296:KSW524296 LCL524296:LCS524296 LMH524296:LMO524296 LWD524296:LWK524296 MFZ524296:MGG524296 MPV524296:MQC524296 MZR524296:MZY524296 NJN524296:NJU524296 NTJ524296:NTQ524296 ODF524296:ODM524296 ONB524296:ONI524296 OWX524296:OXE524296 PGT524296:PHA524296 PQP524296:PQW524296 QAL524296:QAS524296 QKH524296:QKO524296 QUD524296:QUK524296 RDZ524296:REG524296 RNV524296:ROC524296 RXR524296:RXY524296 SHN524296:SHU524296 SRJ524296:SRQ524296 TBF524296:TBM524296 TLB524296:TLI524296 TUX524296:TVE524296 UET524296:UFA524296 UOP524296:UOW524296 UYL524296:UYS524296 VIH524296:VIO524296 VSD524296:VSK524296 WBZ524296:WCG524296 WLV524296:WMC524296 WVR524296:WVY524296 J589832:Q589832 JF589832:JM589832 TB589832:TI589832 ACX589832:ADE589832 AMT589832:ANA589832 AWP589832:AWW589832 BGL589832:BGS589832 BQH589832:BQO589832 CAD589832:CAK589832 CJZ589832:CKG589832 CTV589832:CUC589832 DDR589832:DDY589832 DNN589832:DNU589832 DXJ589832:DXQ589832 EHF589832:EHM589832 ERB589832:ERI589832 FAX589832:FBE589832 FKT589832:FLA589832 FUP589832:FUW589832 GEL589832:GES589832 GOH589832:GOO589832 GYD589832:GYK589832 HHZ589832:HIG589832 HRV589832:HSC589832 IBR589832:IBY589832 ILN589832:ILU589832 IVJ589832:IVQ589832 JFF589832:JFM589832 JPB589832:JPI589832 JYX589832:JZE589832 KIT589832:KJA589832 KSP589832:KSW589832 LCL589832:LCS589832 LMH589832:LMO589832 LWD589832:LWK589832 MFZ589832:MGG589832 MPV589832:MQC589832 MZR589832:MZY589832 NJN589832:NJU589832 NTJ589832:NTQ589832 ODF589832:ODM589832 ONB589832:ONI589832 OWX589832:OXE589832 PGT589832:PHA589832 PQP589832:PQW589832 QAL589832:QAS589832 QKH589832:QKO589832 QUD589832:QUK589832 RDZ589832:REG589832 RNV589832:ROC589832 RXR589832:RXY589832 SHN589832:SHU589832 SRJ589832:SRQ589832 TBF589832:TBM589832 TLB589832:TLI589832 TUX589832:TVE589832 UET589832:UFA589832 UOP589832:UOW589832 UYL589832:UYS589832 VIH589832:VIO589832 VSD589832:VSK589832 WBZ589832:WCG589832 WLV589832:WMC589832 WVR589832:WVY589832 J655368:Q655368 JF655368:JM655368 TB655368:TI655368 ACX655368:ADE655368 AMT655368:ANA655368 AWP655368:AWW655368 BGL655368:BGS655368 BQH655368:BQO655368 CAD655368:CAK655368 CJZ655368:CKG655368 CTV655368:CUC655368 DDR655368:DDY655368 DNN655368:DNU655368 DXJ655368:DXQ655368 EHF655368:EHM655368 ERB655368:ERI655368 FAX655368:FBE655368 FKT655368:FLA655368 FUP655368:FUW655368 GEL655368:GES655368 GOH655368:GOO655368 GYD655368:GYK655368 HHZ655368:HIG655368 HRV655368:HSC655368 IBR655368:IBY655368 ILN655368:ILU655368 IVJ655368:IVQ655368 JFF655368:JFM655368 JPB655368:JPI655368 JYX655368:JZE655368 KIT655368:KJA655368 KSP655368:KSW655368 LCL655368:LCS655368 LMH655368:LMO655368 LWD655368:LWK655368 MFZ655368:MGG655368 MPV655368:MQC655368 MZR655368:MZY655368 NJN655368:NJU655368 NTJ655368:NTQ655368 ODF655368:ODM655368 ONB655368:ONI655368 OWX655368:OXE655368 PGT655368:PHA655368 PQP655368:PQW655368 QAL655368:QAS655368 QKH655368:QKO655368 QUD655368:QUK655368 RDZ655368:REG655368 RNV655368:ROC655368 RXR655368:RXY655368 SHN655368:SHU655368 SRJ655368:SRQ655368 TBF655368:TBM655368 TLB655368:TLI655368 TUX655368:TVE655368 UET655368:UFA655368 UOP655368:UOW655368 UYL655368:UYS655368 VIH655368:VIO655368 VSD655368:VSK655368 WBZ655368:WCG655368 WLV655368:WMC655368 WVR655368:WVY655368 J720904:Q720904 JF720904:JM720904 TB720904:TI720904 ACX720904:ADE720904 AMT720904:ANA720904 AWP720904:AWW720904 BGL720904:BGS720904 BQH720904:BQO720904 CAD720904:CAK720904 CJZ720904:CKG720904 CTV720904:CUC720904 DDR720904:DDY720904 DNN720904:DNU720904 DXJ720904:DXQ720904 EHF720904:EHM720904 ERB720904:ERI720904 FAX720904:FBE720904 FKT720904:FLA720904 FUP720904:FUW720904 GEL720904:GES720904 GOH720904:GOO720904 GYD720904:GYK720904 HHZ720904:HIG720904 HRV720904:HSC720904 IBR720904:IBY720904 ILN720904:ILU720904 IVJ720904:IVQ720904 JFF720904:JFM720904 JPB720904:JPI720904 JYX720904:JZE720904 KIT720904:KJA720904 KSP720904:KSW720904 LCL720904:LCS720904 LMH720904:LMO720904 LWD720904:LWK720904 MFZ720904:MGG720904 MPV720904:MQC720904 MZR720904:MZY720904 NJN720904:NJU720904 NTJ720904:NTQ720904 ODF720904:ODM720904 ONB720904:ONI720904 OWX720904:OXE720904 PGT720904:PHA720904 PQP720904:PQW720904 QAL720904:QAS720904 QKH720904:QKO720904 QUD720904:QUK720904 RDZ720904:REG720904 RNV720904:ROC720904 RXR720904:RXY720904 SHN720904:SHU720904 SRJ720904:SRQ720904 TBF720904:TBM720904 TLB720904:TLI720904 TUX720904:TVE720904 UET720904:UFA720904 UOP720904:UOW720904 UYL720904:UYS720904 VIH720904:VIO720904 VSD720904:VSK720904 WBZ720904:WCG720904 WLV720904:WMC720904 WVR720904:WVY720904 J786440:Q786440 JF786440:JM786440 TB786440:TI786440 ACX786440:ADE786440 AMT786440:ANA786440 AWP786440:AWW786440 BGL786440:BGS786440 BQH786440:BQO786440 CAD786440:CAK786440 CJZ786440:CKG786440 CTV786440:CUC786440 DDR786440:DDY786440 DNN786440:DNU786440 DXJ786440:DXQ786440 EHF786440:EHM786440 ERB786440:ERI786440 FAX786440:FBE786440 FKT786440:FLA786440 FUP786440:FUW786440 GEL786440:GES786440 GOH786440:GOO786440 GYD786440:GYK786440 HHZ786440:HIG786440 HRV786440:HSC786440 IBR786440:IBY786440 ILN786440:ILU786440 IVJ786440:IVQ786440 JFF786440:JFM786440 JPB786440:JPI786440 JYX786440:JZE786440 KIT786440:KJA786440 KSP786440:KSW786440 LCL786440:LCS786440 LMH786440:LMO786440 LWD786440:LWK786440 MFZ786440:MGG786440 MPV786440:MQC786440 MZR786440:MZY786440 NJN786440:NJU786440 NTJ786440:NTQ786440 ODF786440:ODM786440 ONB786440:ONI786440 OWX786440:OXE786440 PGT786440:PHA786440 PQP786440:PQW786440 QAL786440:QAS786440 QKH786440:QKO786440 QUD786440:QUK786440 RDZ786440:REG786440 RNV786440:ROC786440 RXR786440:RXY786440 SHN786440:SHU786440 SRJ786440:SRQ786440 TBF786440:TBM786440 TLB786440:TLI786440 TUX786440:TVE786440 UET786440:UFA786440 UOP786440:UOW786440 UYL786440:UYS786440 VIH786440:VIO786440 VSD786440:VSK786440 WBZ786440:WCG786440 WLV786440:WMC786440 WVR786440:WVY786440 J851976:Q851976 JF851976:JM851976 TB851976:TI851976 ACX851976:ADE851976 AMT851976:ANA851976 AWP851976:AWW851976 BGL851976:BGS851976 BQH851976:BQO851976 CAD851976:CAK851976 CJZ851976:CKG851976 CTV851976:CUC851976 DDR851976:DDY851976 DNN851976:DNU851976 DXJ851976:DXQ851976 EHF851976:EHM851976 ERB851976:ERI851976 FAX851976:FBE851976 FKT851976:FLA851976 FUP851976:FUW851976 GEL851976:GES851976 GOH851976:GOO851976 GYD851976:GYK851976 HHZ851976:HIG851976 HRV851976:HSC851976 IBR851976:IBY851976 ILN851976:ILU851976 IVJ851976:IVQ851976 JFF851976:JFM851976 JPB851976:JPI851976 JYX851976:JZE851976 KIT851976:KJA851976 KSP851976:KSW851976 LCL851976:LCS851976 LMH851976:LMO851976 LWD851976:LWK851976 MFZ851976:MGG851976 MPV851976:MQC851976 MZR851976:MZY851976 NJN851976:NJU851976 NTJ851976:NTQ851976 ODF851976:ODM851976 ONB851976:ONI851976 OWX851976:OXE851976 PGT851976:PHA851976 PQP851976:PQW851976 QAL851976:QAS851976 QKH851976:QKO851976 QUD851976:QUK851976 RDZ851976:REG851976 RNV851976:ROC851976 RXR851976:RXY851976 SHN851976:SHU851976 SRJ851976:SRQ851976 TBF851976:TBM851976 TLB851976:TLI851976 TUX851976:TVE851976 UET851976:UFA851976 UOP851976:UOW851976 UYL851976:UYS851976 VIH851976:VIO851976 VSD851976:VSK851976 WBZ851976:WCG851976 WLV851976:WMC851976 WVR851976:WVY851976 J917512:Q917512 JF917512:JM917512 TB917512:TI917512 ACX917512:ADE917512 AMT917512:ANA917512 AWP917512:AWW917512 BGL917512:BGS917512 BQH917512:BQO917512 CAD917512:CAK917512 CJZ917512:CKG917512 CTV917512:CUC917512 DDR917512:DDY917512 DNN917512:DNU917512 DXJ917512:DXQ917512 EHF917512:EHM917512 ERB917512:ERI917512 FAX917512:FBE917512 FKT917512:FLA917512 FUP917512:FUW917512 GEL917512:GES917512 GOH917512:GOO917512 GYD917512:GYK917512 HHZ917512:HIG917512 HRV917512:HSC917512 IBR917512:IBY917512 ILN917512:ILU917512 IVJ917512:IVQ917512 JFF917512:JFM917512 JPB917512:JPI917512 JYX917512:JZE917512 KIT917512:KJA917512 KSP917512:KSW917512 LCL917512:LCS917512 LMH917512:LMO917512 LWD917512:LWK917512 MFZ917512:MGG917512 MPV917512:MQC917512 MZR917512:MZY917512 NJN917512:NJU917512 NTJ917512:NTQ917512 ODF917512:ODM917512 ONB917512:ONI917512 OWX917512:OXE917512 PGT917512:PHA917512 PQP917512:PQW917512 QAL917512:QAS917512 QKH917512:QKO917512 QUD917512:QUK917512 RDZ917512:REG917512 RNV917512:ROC917512 RXR917512:RXY917512 SHN917512:SHU917512 SRJ917512:SRQ917512 TBF917512:TBM917512 TLB917512:TLI917512 TUX917512:TVE917512 UET917512:UFA917512 UOP917512:UOW917512 UYL917512:UYS917512 VIH917512:VIO917512 VSD917512:VSK917512 WBZ917512:WCG917512 WLV917512:WMC917512 WVR917512:WVY917512 J983048:Q983048 JF983048:JM983048 TB983048:TI983048 ACX983048:ADE983048 AMT983048:ANA983048 AWP983048:AWW983048 BGL983048:BGS983048 BQH983048:BQO983048 CAD983048:CAK983048 CJZ983048:CKG983048 CTV983048:CUC983048 DDR983048:DDY983048 DNN983048:DNU983048 DXJ983048:DXQ983048 EHF983048:EHM983048 ERB983048:ERI983048 FAX983048:FBE983048 FKT983048:FLA983048 FUP983048:FUW983048 GEL983048:GES983048 GOH983048:GOO983048 GYD983048:GYK983048 HHZ983048:HIG983048 HRV983048:HSC983048 IBR983048:IBY983048 ILN983048:ILU983048 IVJ983048:IVQ983048 JFF983048:JFM983048 JPB983048:JPI983048 JYX983048:JZE983048 KIT983048:KJA983048 KSP983048:KSW983048 LCL983048:LCS983048 LMH983048:LMO983048 LWD983048:LWK983048 MFZ983048:MGG983048 MPV983048:MQC983048 MZR983048:MZY983048 NJN983048:NJU983048 NTJ983048:NTQ983048 ODF983048:ODM983048 ONB983048:ONI983048 OWX983048:OXE983048 PGT983048:PHA983048 PQP983048:PQW983048 QAL983048:QAS983048 QKH983048:QKO983048 QUD983048:QUK983048 RDZ983048:REG983048 RNV983048:ROC983048 RXR983048:RXY983048 SHN983048:SHU983048 SRJ983048:SRQ983048 TBF983048:TBM983048 TLB983048:TLI983048 TUX983048:TVE983048 UET983048:UFA983048 UOP983048:UOW983048 UYL983048:UYS983048 VIH983048:VIO983048 VSD983048:VSK983048 WBZ983048:WCG983048 WLV983048:WMC983048 WVR983048:WVY983048" xr:uid="{00000000-0002-0000-0500-000000000000}">
      <formula1>$A$49:$A$56</formula1>
    </dataValidation>
  </dataValidations>
  <printOptions horizontalCentered="1" verticalCentered="1"/>
  <pageMargins left="0.78740157480314965" right="0.78740157480314965" top="1.3779527559055118" bottom="0.78740157480314965" header="0.31496062992125984" footer="0.31496062992125984"/>
  <pageSetup paperSize="9" scale="79" orientation="portrait" r:id="rId1"/>
  <rowBreaks count="1" manualBreakCount="1">
    <brk id="32" min="9" max="1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ORÇAMENTO SINTÉTICO</vt:lpstr>
      <vt:lpstr>CRONOGRAMA</vt:lpstr>
      <vt:lpstr>BDI</vt:lpstr>
      <vt:lpstr>BDI!Area_de_impressao</vt:lpstr>
      <vt:lpstr>CRONOGRAMA!Area_de_impressao</vt:lpstr>
      <vt:lpstr>'ORÇAMENTO SINTÉTICO'!Area_de_impressao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Atendimento</cp:lastModifiedBy>
  <cp:revision>0</cp:revision>
  <cp:lastPrinted>2026-07-06T15:32:21Z</cp:lastPrinted>
  <dcterms:created xsi:type="dcterms:W3CDTF">2024-01-30T17:37:07Z</dcterms:created>
  <dcterms:modified xsi:type="dcterms:W3CDTF">2026-08-04T11:24:34Z</dcterms:modified>
</cp:coreProperties>
</file>