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ós-venda\Arquivos de contratos\2019\19051 - SAECIL (Desidratação de lodo de ETA)\Cronograma de obra\"/>
    </mc:Choice>
  </mc:AlternateContent>
  <bookViews>
    <workbookView xWindow="0" yWindow="0" windowWidth="20730" windowHeight="9210"/>
  </bookViews>
  <sheets>
    <sheet name="Cronograma da Ob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35" i="1"/>
  <c r="E34" i="1"/>
  <c r="E33" i="1"/>
  <c r="E32" i="1"/>
  <c r="E31" i="1"/>
  <c r="E30" i="1"/>
  <c r="E29" i="1"/>
  <c r="E28" i="1"/>
  <c r="E27" i="1"/>
  <c r="E25" i="1"/>
  <c r="K31" i="1" l="1"/>
  <c r="I31" i="1" l="1"/>
  <c r="J31" i="1"/>
  <c r="H26" i="1"/>
  <c r="J27" i="1"/>
  <c r="K28" i="1"/>
  <c r="I29" i="1"/>
  <c r="J30" i="1"/>
  <c r="J32" i="1"/>
  <c r="K33" i="1"/>
  <c r="K34" i="1"/>
  <c r="L35" i="1"/>
  <c r="E36" i="1"/>
  <c r="E37" i="1"/>
  <c r="M37" i="1" s="1"/>
  <c r="E38" i="1"/>
  <c r="Q38" i="1" s="1"/>
  <c r="E39" i="1"/>
  <c r="Q39" i="1" s="1"/>
  <c r="Q40" i="1" l="1"/>
  <c r="O36" i="1"/>
  <c r="M36" i="1"/>
  <c r="K36" i="1"/>
  <c r="P36" i="1"/>
  <c r="N36" i="1"/>
  <c r="L36" i="1"/>
  <c r="E40" i="1"/>
  <c r="J28" i="1"/>
  <c r="I30" i="1"/>
  <c r="K35" i="1"/>
  <c r="K30" i="1"/>
  <c r="I35" i="1"/>
  <c r="L37" i="1"/>
  <c r="F38" i="1"/>
  <c r="F40" i="1" s="1"/>
  <c r="H38" i="1"/>
  <c r="J38" i="1"/>
  <c r="L38" i="1"/>
  <c r="N38" i="1"/>
  <c r="P38" i="1"/>
  <c r="H25" i="1"/>
  <c r="I27" i="1"/>
  <c r="K27" i="1"/>
  <c r="J29" i="1"/>
  <c r="K32" i="1"/>
  <c r="I32" i="1"/>
  <c r="H34" i="1"/>
  <c r="J34" i="1"/>
  <c r="L34" i="1"/>
  <c r="G38" i="1"/>
  <c r="G40" i="1" s="1"/>
  <c r="I38" i="1"/>
  <c r="K38" i="1"/>
  <c r="M38" i="1"/>
  <c r="O38" i="1"/>
  <c r="I28" i="1"/>
  <c r="K29" i="1"/>
  <c r="I34" i="1"/>
  <c r="H35" i="1"/>
  <c r="J35" i="1"/>
  <c r="P40" i="1" l="1"/>
  <c r="N40" i="1"/>
  <c r="M40" i="1"/>
  <c r="I40" i="1"/>
  <c r="O40" i="1"/>
  <c r="L40" i="1"/>
  <c r="K40" i="1"/>
  <c r="H40" i="1"/>
  <c r="J40" i="1"/>
  <c r="Q41" i="1" l="1"/>
</calcChain>
</file>

<file path=xl/sharedStrings.xml><?xml version="1.0" encoding="utf-8"?>
<sst xmlns="http://schemas.openxmlformats.org/spreadsheetml/2006/main" count="55" uniqueCount="55">
  <si>
    <t>Nome da tarefa</t>
  </si>
  <si>
    <t>Duração</t>
  </si>
  <si>
    <t>Implantação - Sistema de Deságue de Lodo (SAECIL)</t>
  </si>
  <si>
    <t>180 dias</t>
  </si>
  <si>
    <t xml:space="preserve">   Planejamento </t>
  </si>
  <si>
    <t>30 dias</t>
  </si>
  <si>
    <t xml:space="preserve">      Preparativos iniciais</t>
  </si>
  <si>
    <t xml:space="preserve">      Planejamento de compra</t>
  </si>
  <si>
    <t xml:space="preserve">   Obra Civil</t>
  </si>
  <si>
    <t>60 dias</t>
  </si>
  <si>
    <t xml:space="preserve">      Canteiro de obra </t>
  </si>
  <si>
    <t xml:space="preserve">      Terraplanagem</t>
  </si>
  <si>
    <t xml:space="preserve">      Execução Estrutural</t>
  </si>
  <si>
    <t xml:space="preserve">      Concretagem</t>
  </si>
  <si>
    <t xml:space="preserve">   Logística e Instalação</t>
  </si>
  <si>
    <t xml:space="preserve">      Entrega de equipamentos na obra</t>
  </si>
  <si>
    <t xml:space="preserve">      Instalações hidráulicas e elétricas</t>
  </si>
  <si>
    <t>Demobilização e Comissionamento</t>
  </si>
  <si>
    <t>15 dias</t>
  </si>
  <si>
    <t xml:space="preserve">   Demobilização e comissionamento</t>
  </si>
  <si>
    <t>Proponente</t>
  </si>
  <si>
    <t>SAECIL</t>
  </si>
  <si>
    <t>Empreendimento</t>
  </si>
  <si>
    <t>ESTAÇÃO DE TRATAMENTO DE ÁGUA</t>
  </si>
  <si>
    <t>Município</t>
  </si>
  <si>
    <t>LEME</t>
  </si>
  <si>
    <t>UF</t>
  </si>
  <si>
    <t>SÃO PAULO</t>
  </si>
  <si>
    <t>ITEM</t>
  </si>
  <si>
    <t>SERVIÇOS INICIAIS</t>
  </si>
  <si>
    <t>MOVIMENTAÇÃO DE SOLO</t>
  </si>
  <si>
    <t>BASE DE ALVENARIA DOS REATORES</t>
  </si>
  <si>
    <t>HIDRAULICA DE OBRA CIVIL</t>
  </si>
  <si>
    <t>ELETRICA DE OBRA CIVIL - INFRA</t>
  </si>
  <si>
    <t>LIMPEZA DA OBRA</t>
  </si>
  <si>
    <t>FABRICAÇÃO DOS EQUIPAMENTOS</t>
  </si>
  <si>
    <t>ENTREGA DOS MATERIAIS</t>
  </si>
  <si>
    <t>GERENCIAMENTO E SUPERVISÃO</t>
  </si>
  <si>
    <t>TESTES HIDRAULICOS E ELÉTRICOS</t>
  </si>
  <si>
    <t>TOTAIS</t>
  </si>
  <si>
    <t>CASA DE OPERAÇÃO</t>
  </si>
  <si>
    <t>SERVIÇOS COMPLEMENTARES</t>
  </si>
  <si>
    <t>INSTALAÇÃO MECÂNICA, HIDRÁULICA E ELÉTRICA</t>
  </si>
  <si>
    <t>ENTREGA E VERTICALIZAÇÃO DOS REATORES, FRETE E LOGISTICAS</t>
  </si>
  <si>
    <t>BDI</t>
  </si>
  <si>
    <t>Custos</t>
  </si>
  <si>
    <t>Valores com BDI</t>
  </si>
  <si>
    <t>DISCRIMINAÇÃO DE ATIVIDADES</t>
  </si>
  <si>
    <t>NIVELAMENTO DOS DECANTADORES</t>
  </si>
  <si>
    <t>90 dias</t>
  </si>
  <si>
    <t>Responsável</t>
  </si>
  <si>
    <t>EMERSON MARÇAL JÚNIOR</t>
  </si>
  <si>
    <t>ART</t>
  </si>
  <si>
    <t>Assinatura</t>
  </si>
  <si>
    <t>28027230191435639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</si>
</sst>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Cr$&quot;* #,##0.00_);_(&quot;Cr$&quot;* \(#,##0.00\);_(&quot;Cr$&quot;* &quot;-&quot;??_);_(@_)"/>
    <numFmt numFmtId="166" formatCode="_(* #,##0.00_);_(* \(#,##0.00\);_(* &quot;-&quot;??_);_(@_)"/>
    <numFmt numFmtId="167" formatCode="&quot;R$&quot;\ #,##0.00"/>
  </numFmts>
  <fonts count="16" x14ac:knownFonts="1">
    <font>
      <sz val="11"/>
      <color theme="1"/>
      <name val="Calibri"/>
      <family val="2"/>
      <scheme val="minor"/>
    </font>
    <font>
      <sz val="9"/>
      <color rgb="FF363636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Verdana"/>
      <family val="2"/>
    </font>
    <font>
      <sz val="1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DF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3">
    <xf numFmtId="0" fontId="0" fillId="0" borderId="0"/>
    <xf numFmtId="44" fontId="4" fillId="0" borderId="0" applyFont="0" applyFill="0" applyBorder="0" applyAlignment="0" applyProtection="0"/>
    <xf numFmtId="0" fontId="8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8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left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5" borderId="8" xfId="0" applyFill="1" applyBorder="1"/>
    <xf numFmtId="0" fontId="0" fillId="5" borderId="10" xfId="0" applyFill="1" applyBorder="1"/>
    <xf numFmtId="0" fontId="0" fillId="5" borderId="2" xfId="0" applyFill="1" applyBorder="1"/>
    <xf numFmtId="0" fontId="0" fillId="5" borderId="11" xfId="0" applyFill="1" applyBorder="1"/>
    <xf numFmtId="0" fontId="0" fillId="5" borderId="9" xfId="0" applyFill="1" applyBorder="1"/>
    <xf numFmtId="0" fontId="0" fillId="5" borderId="12" xfId="0" applyFill="1" applyBorder="1"/>
    <xf numFmtId="0" fontId="0" fillId="0" borderId="21" xfId="0" applyBorder="1"/>
    <xf numFmtId="0" fontId="0" fillId="0" borderId="22" xfId="0" applyBorder="1"/>
    <xf numFmtId="0" fontId="0" fillId="4" borderId="2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0" borderId="1" xfId="0" applyBorder="1" applyAlignment="1">
      <alignment horizontal="center"/>
    </xf>
    <xf numFmtId="44" fontId="6" fillId="0" borderId="1" xfId="1" applyFont="1" applyFill="1" applyBorder="1" applyAlignment="1" applyProtection="1">
      <alignment vertical="center" shrinkToFit="1"/>
      <protection locked="0"/>
    </xf>
    <xf numFmtId="44" fontId="6" fillId="0" borderId="1" xfId="1" applyFont="1" applyBorder="1"/>
    <xf numFmtId="44" fontId="6" fillId="0" borderId="1" xfId="0" applyNumberFormat="1" applyFont="1" applyBorder="1"/>
    <xf numFmtId="44" fontId="5" fillId="0" borderId="1" xfId="0" applyNumberFormat="1" applyFont="1" applyBorder="1"/>
    <xf numFmtId="43" fontId="6" fillId="0" borderId="1" xfId="11" applyNumberFormat="1" applyFont="1" applyFill="1" applyBorder="1" applyAlignment="1" applyProtection="1">
      <alignment vertical="center" shrinkToFit="1"/>
      <protection locked="0"/>
    </xf>
    <xf numFmtId="0" fontId="6" fillId="0" borderId="1" xfId="11" applyNumberFormat="1" applyFont="1" applyFill="1" applyBorder="1" applyAlignment="1" applyProtection="1">
      <alignment horizontal="center" vertical="top" shrinkToFit="1"/>
      <protection locked="0"/>
    </xf>
    <xf numFmtId="4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/>
    </xf>
    <xf numFmtId="44" fontId="10" fillId="0" borderId="0" xfId="1" applyFont="1" applyFill="1" applyBorder="1" applyAlignment="1" applyProtection="1">
      <alignment vertical="center" shrinkToFit="1"/>
      <protection locked="0"/>
    </xf>
    <xf numFmtId="4" fontId="0" fillId="0" borderId="0" xfId="0" applyNumberFormat="1"/>
    <xf numFmtId="0" fontId="7" fillId="0" borderId="0" xfId="0" applyFont="1"/>
    <xf numFmtId="0" fontId="0" fillId="0" borderId="25" xfId="0" applyBorder="1" applyAlignment="1"/>
    <xf numFmtId="0" fontId="0" fillId="0" borderId="19" xfId="0" applyBorder="1" applyAlignment="1"/>
    <xf numFmtId="0" fontId="0" fillId="5" borderId="5" xfId="0" applyFill="1" applyBorder="1"/>
    <xf numFmtId="0" fontId="0" fillId="5" borderId="6" xfId="0" applyFill="1" applyBorder="1"/>
    <xf numFmtId="0" fontId="0" fillId="5" borderId="26" xfId="0" applyFill="1" applyBorder="1"/>
    <xf numFmtId="0" fontId="0" fillId="5" borderId="27" xfId="0" applyFill="1" applyBorder="1"/>
    <xf numFmtId="0" fontId="0" fillId="5" borderId="7" xfId="0" applyFill="1" applyBorder="1"/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0" fillId="0" borderId="34" xfId="0" applyBorder="1" applyAlignment="1"/>
    <xf numFmtId="166" fontId="6" fillId="0" borderId="3" xfId="0" applyNumberFormat="1" applyFont="1" applyFill="1" applyBorder="1" applyAlignment="1" applyProtection="1">
      <alignment shrinkToFit="1"/>
      <protection locked="0"/>
    </xf>
    <xf numFmtId="166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14" xfId="0" applyBorder="1"/>
    <xf numFmtId="0" fontId="12" fillId="3" borderId="1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 shrinkToFit="1"/>
      <protection locked="0"/>
    </xf>
    <xf numFmtId="0" fontId="6" fillId="6" borderId="23" xfId="0" applyFont="1" applyFill="1" applyBorder="1" applyAlignment="1" applyProtection="1">
      <alignment horizontal="center" vertical="center" shrinkToFit="1"/>
      <protection locked="0"/>
    </xf>
    <xf numFmtId="0" fontId="6" fillId="6" borderId="24" xfId="0" applyFont="1" applyFill="1" applyBorder="1" applyAlignment="1" applyProtection="1">
      <alignment horizontal="center" vertical="center" shrinkToFit="1"/>
      <protection locked="0"/>
    </xf>
    <xf numFmtId="165" fontId="6" fillId="6" borderId="23" xfId="0" applyNumberFormat="1" applyFont="1" applyFill="1" applyBorder="1" applyAlignment="1" applyProtection="1">
      <alignment horizontal="center" vertical="center" shrinkToFit="1"/>
      <protection locked="0"/>
    </xf>
    <xf numFmtId="165" fontId="6" fillId="6" borderId="2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14" fillId="4" borderId="1" xfId="0" applyNumberFormat="1" applyFont="1" applyFill="1" applyBorder="1" applyAlignment="1" applyProtection="1">
      <alignment horizontal="center"/>
    </xf>
    <xf numFmtId="167" fontId="15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1" fontId="14" fillId="4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</xf>
  </cellXfs>
  <cellStyles count="13">
    <cellStyle name="Moeda" xfId="1" builtinId="4"/>
    <cellStyle name="Moeda 2" xfId="6"/>
    <cellStyle name="Moeda 2 2" xfId="10"/>
    <cellStyle name="Moeda 3" xfId="5"/>
    <cellStyle name="Moeda 4" xfId="12"/>
    <cellStyle name="Moeda 5" xfId="3"/>
    <cellStyle name="Normal" xfId="0" builtinId="0"/>
    <cellStyle name="Normal 2" xfId="7"/>
    <cellStyle name="Normal 3" xfId="9"/>
    <cellStyle name="Normal 4" xfId="11"/>
    <cellStyle name="Normal 5" xfId="2"/>
    <cellStyle name="Vírgula 2" xfId="8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8"/>
  <sheetViews>
    <sheetView tabSelected="1" topLeftCell="F1" zoomScale="70" zoomScaleNormal="70" workbookViewId="0">
      <selection activeCell="L2" sqref="L2"/>
    </sheetView>
  </sheetViews>
  <sheetFormatPr defaultRowHeight="15" x14ac:dyDescent="0.25"/>
  <cols>
    <col min="2" max="2" width="5" bestFit="1" customWidth="1"/>
    <col min="3" max="3" width="7.5703125" bestFit="1" customWidth="1"/>
    <col min="4" max="4" width="68.140625" bestFit="1" customWidth="1"/>
    <col min="5" max="5" width="33.5703125" bestFit="1" customWidth="1"/>
    <col min="6" max="7" width="13.5703125" bestFit="1" customWidth="1"/>
    <col min="8" max="8" width="18" bestFit="1" customWidth="1"/>
    <col min="9" max="9" width="19.28515625" customWidth="1"/>
    <col min="10" max="12" width="18" bestFit="1" customWidth="1"/>
    <col min="13" max="13" width="14.7109375" customWidth="1"/>
    <col min="14" max="16" width="14.7109375" bestFit="1" customWidth="1"/>
    <col min="17" max="17" width="23" bestFit="1" customWidth="1"/>
  </cols>
  <sheetData>
    <row r="2" spans="4:20" ht="18" x14ac:dyDescent="0.25">
      <c r="D2" s="4" t="s">
        <v>20</v>
      </c>
      <c r="E2" s="3" t="s">
        <v>21</v>
      </c>
      <c r="F2" s="75" t="s">
        <v>50</v>
      </c>
      <c r="G2" s="75"/>
      <c r="H2" s="76" t="s">
        <v>51</v>
      </c>
      <c r="I2" s="76"/>
    </row>
    <row r="3" spans="4:20" ht="30" x14ac:dyDescent="0.25">
      <c r="D3" s="4" t="s">
        <v>22</v>
      </c>
      <c r="E3" s="78" t="s">
        <v>23</v>
      </c>
      <c r="F3" s="79" t="s">
        <v>52</v>
      </c>
      <c r="G3" s="79"/>
      <c r="H3" s="80" t="s">
        <v>54</v>
      </c>
      <c r="I3" s="80"/>
    </row>
    <row r="4" spans="4:20" x14ac:dyDescent="0.25">
      <c r="D4" s="4" t="s">
        <v>24</v>
      </c>
      <c r="E4" s="3" t="s">
        <v>25</v>
      </c>
      <c r="F4" s="79" t="s">
        <v>53</v>
      </c>
      <c r="G4" s="79"/>
      <c r="H4" s="77"/>
      <c r="I4" s="77"/>
    </row>
    <row r="5" spans="4:20" x14ac:dyDescent="0.25">
      <c r="D5" s="4" t="s">
        <v>26</v>
      </c>
      <c r="E5" s="3" t="s">
        <v>27</v>
      </c>
      <c r="F5" s="79"/>
      <c r="G5" s="79"/>
      <c r="H5" s="77"/>
      <c r="I5" s="77"/>
    </row>
    <row r="7" spans="4:20" x14ac:dyDescent="0.25">
      <c r="D7" s="1" t="s">
        <v>0</v>
      </c>
      <c r="E7" s="2" t="s">
        <v>1</v>
      </c>
      <c r="F7" s="20">
        <v>15</v>
      </c>
      <c r="G7" s="20">
        <v>30</v>
      </c>
      <c r="H7" s="20">
        <v>45</v>
      </c>
      <c r="I7" s="20">
        <v>60</v>
      </c>
      <c r="J7" s="20">
        <v>75</v>
      </c>
      <c r="K7" s="20">
        <v>90</v>
      </c>
      <c r="L7" s="20">
        <v>105</v>
      </c>
      <c r="M7" s="20">
        <v>120</v>
      </c>
      <c r="N7" s="20">
        <v>135</v>
      </c>
      <c r="O7" s="20">
        <v>150</v>
      </c>
      <c r="P7" s="20">
        <v>165</v>
      </c>
      <c r="Q7" s="20">
        <v>180</v>
      </c>
    </row>
    <row r="8" spans="4:20" ht="16.5" thickBot="1" x14ac:dyDescent="0.3">
      <c r="D8" s="53" t="s">
        <v>2</v>
      </c>
      <c r="E8" s="54" t="s">
        <v>3</v>
      </c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</row>
    <row r="9" spans="4:20" ht="16.5" thickBot="1" x14ac:dyDescent="0.3">
      <c r="D9" s="53" t="s">
        <v>4</v>
      </c>
      <c r="E9" s="54" t="s">
        <v>5</v>
      </c>
      <c r="F9" s="5"/>
      <c r="G9" s="7"/>
      <c r="H9" s="66"/>
      <c r="I9" s="66"/>
      <c r="J9" s="66"/>
      <c r="K9" s="66"/>
      <c r="L9" s="66"/>
      <c r="M9" s="66"/>
      <c r="N9" s="66"/>
      <c r="O9" s="66"/>
      <c r="P9" s="66"/>
      <c r="Q9" s="69"/>
    </row>
    <row r="10" spans="4:20" ht="16.5" thickBot="1" x14ac:dyDescent="0.3">
      <c r="D10" s="55" t="s">
        <v>6</v>
      </c>
      <c r="E10" s="56"/>
      <c r="F10" s="11"/>
      <c r="G10" s="14"/>
      <c r="H10" s="66"/>
      <c r="I10" s="66"/>
      <c r="J10" s="66"/>
      <c r="K10" s="66"/>
      <c r="L10" s="66"/>
      <c r="M10" s="66"/>
      <c r="N10" s="66"/>
      <c r="O10" s="66"/>
      <c r="P10" s="66"/>
      <c r="Q10" s="69"/>
    </row>
    <row r="11" spans="4:20" ht="16.5" thickBot="1" x14ac:dyDescent="0.3">
      <c r="D11" s="55" t="s">
        <v>7</v>
      </c>
      <c r="E11" s="56"/>
      <c r="F11" s="8"/>
      <c r="G11" s="9"/>
      <c r="H11" s="66"/>
      <c r="I11" s="66"/>
      <c r="J11" s="66"/>
      <c r="K11" s="66"/>
      <c r="L11" s="66"/>
      <c r="M11" s="66"/>
      <c r="N11" s="66"/>
      <c r="O11" s="66"/>
      <c r="P11" s="66"/>
      <c r="Q11" s="69"/>
      <c r="T11" s="15"/>
    </row>
    <row r="12" spans="4:20" ht="16.5" thickBot="1" x14ac:dyDescent="0.3">
      <c r="D12" s="53" t="s">
        <v>8</v>
      </c>
      <c r="E12" s="54" t="s">
        <v>9</v>
      </c>
      <c r="F12" s="39"/>
      <c r="G12" s="41"/>
      <c r="H12" s="5"/>
      <c r="I12" s="6"/>
      <c r="J12" s="6"/>
      <c r="K12" s="7"/>
      <c r="L12" s="72"/>
      <c r="M12" s="73"/>
      <c r="N12" s="73"/>
      <c r="O12" s="73"/>
      <c r="P12" s="73"/>
      <c r="Q12" s="74"/>
    </row>
    <row r="13" spans="4:20" ht="16.5" thickBot="1" x14ac:dyDescent="0.3">
      <c r="D13" s="55" t="s">
        <v>10</v>
      </c>
      <c r="E13" s="56"/>
      <c r="F13" s="42"/>
      <c r="G13" s="43"/>
      <c r="H13" s="10"/>
      <c r="I13" s="66"/>
      <c r="J13" s="66"/>
      <c r="K13" s="66"/>
      <c r="L13" s="66"/>
      <c r="M13" s="66"/>
      <c r="N13" s="66"/>
      <c r="O13" s="66"/>
      <c r="P13" s="66"/>
      <c r="Q13" s="69"/>
    </row>
    <row r="14" spans="4:20" ht="16.5" thickBot="1" x14ac:dyDescent="0.3">
      <c r="D14" s="55" t="s">
        <v>11</v>
      </c>
      <c r="E14" s="56"/>
      <c r="F14" s="40"/>
      <c r="G14" s="33"/>
      <c r="H14" s="10"/>
      <c r="I14" s="66"/>
      <c r="J14" s="66"/>
      <c r="K14" s="66"/>
      <c r="L14" s="66"/>
      <c r="M14" s="66"/>
      <c r="N14" s="66"/>
      <c r="O14" s="66"/>
      <c r="P14" s="66"/>
      <c r="Q14" s="69"/>
    </row>
    <row r="15" spans="4:20" ht="16.5" thickBot="1" x14ac:dyDescent="0.3">
      <c r="D15" s="55" t="s">
        <v>12</v>
      </c>
      <c r="E15" s="56"/>
      <c r="F15" s="40"/>
      <c r="G15" s="44"/>
      <c r="H15" s="33"/>
      <c r="I15" s="8"/>
      <c r="J15" s="12"/>
      <c r="K15" s="9"/>
      <c r="L15" s="68"/>
      <c r="M15" s="68"/>
      <c r="N15" s="68"/>
      <c r="O15" s="68"/>
      <c r="P15" s="68"/>
      <c r="Q15" s="63"/>
    </row>
    <row r="16" spans="4:20" ht="16.5" thickBot="1" x14ac:dyDescent="0.3">
      <c r="D16" s="55" t="s">
        <v>13</v>
      </c>
      <c r="E16" s="56"/>
      <c r="F16" s="40"/>
      <c r="G16" s="45"/>
      <c r="H16" s="44"/>
      <c r="I16" s="33"/>
      <c r="J16" s="36"/>
      <c r="K16" s="37"/>
      <c r="L16" s="66"/>
      <c r="M16" s="66"/>
      <c r="N16" s="66"/>
      <c r="O16" s="66"/>
      <c r="P16" s="66"/>
      <c r="Q16" s="69"/>
    </row>
    <row r="17" spans="1:19" ht="16.5" thickBot="1" x14ac:dyDescent="0.3">
      <c r="D17" s="53" t="s">
        <v>14</v>
      </c>
      <c r="E17" s="54" t="s">
        <v>49</v>
      </c>
      <c r="F17" s="42"/>
      <c r="G17" s="44"/>
      <c r="H17" s="44"/>
      <c r="I17" s="43"/>
      <c r="J17" s="5"/>
      <c r="K17" s="6"/>
      <c r="L17" s="6"/>
      <c r="M17" s="6"/>
      <c r="N17" s="6"/>
      <c r="O17" s="6"/>
      <c r="P17" s="7"/>
      <c r="Q17" s="63"/>
    </row>
    <row r="18" spans="1:19" ht="16.5" thickBot="1" x14ac:dyDescent="0.3">
      <c r="D18" s="55" t="s">
        <v>15</v>
      </c>
      <c r="E18" s="56"/>
      <c r="F18" s="40"/>
      <c r="G18" s="45"/>
      <c r="H18" s="45"/>
      <c r="I18" s="32"/>
      <c r="J18" s="34"/>
      <c r="K18" s="35"/>
      <c r="L18" s="38"/>
      <c r="M18" s="66"/>
      <c r="N18" s="66"/>
      <c r="O18" s="66"/>
      <c r="P18" s="66"/>
      <c r="Q18" s="64"/>
    </row>
    <row r="19" spans="1:19" ht="16.5" thickBot="1" x14ac:dyDescent="0.3">
      <c r="D19" s="55" t="s">
        <v>16</v>
      </c>
      <c r="E19" s="56"/>
      <c r="F19" s="40"/>
      <c r="G19" s="45"/>
      <c r="H19" s="45"/>
      <c r="I19" s="32"/>
      <c r="J19" s="41"/>
      <c r="K19" s="34"/>
      <c r="L19" s="35"/>
      <c r="M19" s="12"/>
      <c r="N19" s="12"/>
      <c r="O19" s="12"/>
      <c r="P19" s="9"/>
      <c r="Q19" s="65"/>
      <c r="S19" s="52"/>
    </row>
    <row r="20" spans="1:19" ht="16.5" thickBot="1" x14ac:dyDescent="0.3">
      <c r="D20" s="53" t="s">
        <v>17</v>
      </c>
      <c r="E20" s="54" t="s">
        <v>18</v>
      </c>
      <c r="F20" s="67"/>
      <c r="G20" s="68"/>
      <c r="H20" s="68"/>
      <c r="I20" s="68"/>
      <c r="J20" s="68"/>
      <c r="K20" s="66"/>
      <c r="L20" s="66"/>
      <c r="M20" s="66"/>
      <c r="N20" s="66"/>
      <c r="O20" s="66"/>
      <c r="P20" s="69"/>
      <c r="Q20" s="16"/>
    </row>
    <row r="21" spans="1:19" ht="16.5" thickBot="1" x14ac:dyDescent="0.3">
      <c r="D21" s="55" t="s">
        <v>19</v>
      </c>
      <c r="E21" s="56"/>
      <c r="F21" s="70"/>
      <c r="G21" s="71"/>
      <c r="H21" s="71"/>
      <c r="I21" s="71"/>
      <c r="J21" s="71"/>
      <c r="K21" s="71"/>
      <c r="L21" s="71"/>
      <c r="M21" s="71"/>
      <c r="N21" s="71"/>
      <c r="O21" s="71"/>
      <c r="P21" s="65"/>
      <c r="Q21" s="13"/>
    </row>
    <row r="22" spans="1:19" x14ac:dyDescent="0.25">
      <c r="A22" s="28" t="s">
        <v>44</v>
      </c>
      <c r="B22" s="31"/>
      <c r="D22" s="48"/>
      <c r="E22" s="48"/>
      <c r="F22" s="50"/>
      <c r="H22" s="49"/>
      <c r="I22" s="50"/>
      <c r="J22" s="49"/>
      <c r="K22" s="49"/>
      <c r="L22" s="49"/>
      <c r="M22" s="49"/>
      <c r="N22" s="49"/>
      <c r="O22" s="49"/>
      <c r="P22" s="50"/>
      <c r="R22" s="51"/>
    </row>
    <row r="23" spans="1:19" x14ac:dyDescent="0.25">
      <c r="A23" s="28">
        <v>1.3</v>
      </c>
      <c r="B23" s="31">
        <v>1.27</v>
      </c>
      <c r="C23" s="61" t="s">
        <v>28</v>
      </c>
      <c r="D23" s="59" t="s">
        <v>47</v>
      </c>
      <c r="E23" s="58" t="s">
        <v>46</v>
      </c>
      <c r="F23" s="57">
        <v>15</v>
      </c>
      <c r="G23" s="57">
        <v>30</v>
      </c>
      <c r="H23" s="57">
        <v>45</v>
      </c>
      <c r="I23" s="57">
        <v>60</v>
      </c>
      <c r="J23" s="57">
        <v>75</v>
      </c>
      <c r="K23" s="57">
        <v>90</v>
      </c>
      <c r="L23" s="57">
        <v>105</v>
      </c>
      <c r="M23" s="57">
        <v>120</v>
      </c>
      <c r="N23" s="57">
        <v>135</v>
      </c>
      <c r="O23" s="57">
        <v>150</v>
      </c>
      <c r="P23" s="57">
        <v>165</v>
      </c>
      <c r="Q23" s="57">
        <v>180</v>
      </c>
    </row>
    <row r="24" spans="1:19" ht="15.75" x14ac:dyDescent="0.25">
      <c r="A24" s="27" t="s">
        <v>45</v>
      </c>
      <c r="B24" s="31"/>
      <c r="C24" s="62"/>
      <c r="D24" s="60"/>
      <c r="E24" s="58"/>
      <c r="F24" s="57"/>
      <c r="G24" s="57">
        <v>30</v>
      </c>
      <c r="H24" s="57">
        <v>45</v>
      </c>
      <c r="I24" s="57">
        <v>60</v>
      </c>
      <c r="J24" s="57">
        <v>75</v>
      </c>
      <c r="K24" s="57">
        <v>90</v>
      </c>
      <c r="L24" s="57">
        <v>105</v>
      </c>
      <c r="M24" s="57">
        <v>120</v>
      </c>
      <c r="N24" s="57">
        <v>135</v>
      </c>
      <c r="O24" s="57">
        <v>150</v>
      </c>
      <c r="P24" s="57">
        <v>165</v>
      </c>
      <c r="Q24" s="57">
        <v>180</v>
      </c>
    </row>
    <row r="25" spans="1:19" ht="15.75" x14ac:dyDescent="0.25">
      <c r="A25" s="29">
        <v>6838.1900000000005</v>
      </c>
      <c r="B25" s="31"/>
      <c r="C25" s="26">
        <v>1</v>
      </c>
      <c r="D25" s="25" t="s">
        <v>29</v>
      </c>
      <c r="E25" s="21">
        <f t="shared" ref="E25:E35" si="0">A25*$B$23</f>
        <v>8684.5012999999999</v>
      </c>
      <c r="F25" s="22"/>
      <c r="G25" s="22"/>
      <c r="H25" s="22">
        <f>E25</f>
        <v>8684.5012999999999</v>
      </c>
      <c r="I25" s="22"/>
      <c r="J25" s="22"/>
      <c r="K25" s="22"/>
      <c r="L25" s="22"/>
      <c r="M25" s="22"/>
      <c r="N25" s="22"/>
      <c r="O25" s="22"/>
      <c r="P25" s="22"/>
      <c r="Q25" s="22"/>
    </row>
    <row r="26" spans="1:19" ht="15.75" x14ac:dyDescent="0.25">
      <c r="A26" s="29">
        <v>7812</v>
      </c>
      <c r="B26" s="31"/>
      <c r="C26" s="26">
        <v>2</v>
      </c>
      <c r="D26" s="25" t="s">
        <v>30</v>
      </c>
      <c r="E26" s="21">
        <f t="shared" si="0"/>
        <v>9921.24</v>
      </c>
      <c r="F26" s="22"/>
      <c r="G26" s="22"/>
      <c r="H26" s="22">
        <f>E26</f>
        <v>9921.24</v>
      </c>
      <c r="I26" s="22"/>
      <c r="J26" s="22"/>
      <c r="K26" s="22"/>
      <c r="L26" s="22"/>
      <c r="M26" s="22"/>
      <c r="N26" s="22"/>
      <c r="O26" s="22"/>
      <c r="P26" s="22"/>
      <c r="Q26" s="22"/>
    </row>
    <row r="27" spans="1:19" ht="15.75" x14ac:dyDescent="0.25">
      <c r="A27" s="29">
        <v>179326.36600000001</v>
      </c>
      <c r="B27" s="31"/>
      <c r="C27" s="26">
        <v>3</v>
      </c>
      <c r="D27" s="25" t="s">
        <v>31</v>
      </c>
      <c r="E27" s="21">
        <f t="shared" si="0"/>
        <v>227744.48482000001</v>
      </c>
      <c r="F27" s="22"/>
      <c r="G27" s="22"/>
      <c r="H27" s="22"/>
      <c r="I27" s="22">
        <f>E27/3</f>
        <v>75914.828273333333</v>
      </c>
      <c r="J27" s="22">
        <f>E27/3</f>
        <v>75914.828273333333</v>
      </c>
      <c r="K27" s="22">
        <f>E27/3</f>
        <v>75914.828273333333</v>
      </c>
      <c r="L27" s="22"/>
      <c r="M27" s="22"/>
      <c r="N27" s="22"/>
      <c r="O27" s="22"/>
      <c r="P27" s="22"/>
      <c r="Q27" s="22"/>
    </row>
    <row r="28" spans="1:19" ht="15.75" x14ac:dyDescent="0.25">
      <c r="A28" s="29">
        <v>7405.1776000000009</v>
      </c>
      <c r="B28" s="31"/>
      <c r="C28" s="26">
        <v>4</v>
      </c>
      <c r="D28" s="25" t="s">
        <v>40</v>
      </c>
      <c r="E28" s="21">
        <f t="shared" si="0"/>
        <v>9404.5755520000021</v>
      </c>
      <c r="F28" s="22"/>
      <c r="G28" s="22"/>
      <c r="H28" s="22"/>
      <c r="I28" s="22">
        <f>E28/3</f>
        <v>3134.858517333334</v>
      </c>
      <c r="J28" s="22">
        <f>E28/3</f>
        <v>3134.858517333334</v>
      </c>
      <c r="K28" s="22">
        <f>E28/3</f>
        <v>3134.858517333334</v>
      </c>
      <c r="L28" s="22"/>
      <c r="M28" s="22"/>
      <c r="N28" s="22"/>
      <c r="O28" s="22"/>
      <c r="P28" s="22"/>
      <c r="Q28" s="22"/>
    </row>
    <row r="29" spans="1:19" ht="15.75" x14ac:dyDescent="0.25">
      <c r="A29" s="29">
        <v>1339.6499999999999</v>
      </c>
      <c r="B29" s="31"/>
      <c r="C29" s="26">
        <v>5</v>
      </c>
      <c r="D29" s="25" t="s">
        <v>32</v>
      </c>
      <c r="E29" s="21">
        <f t="shared" si="0"/>
        <v>1701.3554999999999</v>
      </c>
      <c r="F29" s="22"/>
      <c r="G29" s="22"/>
      <c r="H29" s="22"/>
      <c r="I29" s="22">
        <f t="shared" ref="I29:I30" si="1">E29/3</f>
        <v>567.11849999999993</v>
      </c>
      <c r="J29" s="22">
        <f t="shared" ref="J29:J30" si="2">E29/3</f>
        <v>567.11849999999993</v>
      </c>
      <c r="K29" s="22">
        <f t="shared" ref="K29:K30" si="3">E29/3</f>
        <v>567.11849999999993</v>
      </c>
      <c r="L29" s="22"/>
      <c r="M29" s="22"/>
      <c r="N29" s="22"/>
      <c r="O29" s="22"/>
      <c r="P29" s="22"/>
      <c r="Q29" s="22"/>
    </row>
    <row r="30" spans="1:19" ht="15.75" x14ac:dyDescent="0.25">
      <c r="A30" s="29">
        <v>2124.7200000000003</v>
      </c>
      <c r="B30" s="31"/>
      <c r="C30" s="26">
        <v>6</v>
      </c>
      <c r="D30" s="25" t="s">
        <v>33</v>
      </c>
      <c r="E30" s="21">
        <f t="shared" si="0"/>
        <v>2698.3944000000006</v>
      </c>
      <c r="F30" s="22"/>
      <c r="G30" s="22"/>
      <c r="H30" s="22"/>
      <c r="I30" s="22">
        <f t="shared" si="1"/>
        <v>899.4648000000002</v>
      </c>
      <c r="J30" s="22">
        <f t="shared" si="2"/>
        <v>899.4648000000002</v>
      </c>
      <c r="K30" s="22">
        <f t="shared" si="3"/>
        <v>899.4648000000002</v>
      </c>
      <c r="L30" s="22"/>
      <c r="M30" s="22"/>
      <c r="N30" s="22"/>
      <c r="O30" s="22"/>
      <c r="P30" s="22"/>
      <c r="Q30" s="22"/>
    </row>
    <row r="31" spans="1:19" ht="15.75" x14ac:dyDescent="0.25">
      <c r="A31" s="29">
        <v>351241</v>
      </c>
      <c r="B31" s="31"/>
      <c r="C31" s="26">
        <v>7</v>
      </c>
      <c r="D31" s="25" t="s">
        <v>48</v>
      </c>
      <c r="E31" s="21">
        <f t="shared" si="0"/>
        <v>446076.07</v>
      </c>
      <c r="F31" s="22"/>
      <c r="G31" s="22"/>
      <c r="H31" s="22"/>
      <c r="I31" s="22">
        <f>E31/3</f>
        <v>148692.02333333335</v>
      </c>
      <c r="J31" s="22">
        <f>E31/3</f>
        <v>148692.02333333335</v>
      </c>
      <c r="K31" s="22">
        <f>E31/3</f>
        <v>148692.02333333335</v>
      </c>
      <c r="L31" s="22"/>
      <c r="M31" s="22"/>
      <c r="N31" s="22"/>
      <c r="O31" s="22"/>
      <c r="P31" s="22"/>
      <c r="Q31" s="22"/>
    </row>
    <row r="32" spans="1:19" ht="15.75" x14ac:dyDescent="0.25">
      <c r="A32" s="29">
        <v>5164.3600000000015</v>
      </c>
      <c r="B32" s="31"/>
      <c r="C32" s="26">
        <v>8</v>
      </c>
      <c r="D32" s="25" t="s">
        <v>41</v>
      </c>
      <c r="E32" s="21">
        <f t="shared" si="0"/>
        <v>6558.7372000000023</v>
      </c>
      <c r="F32" s="22"/>
      <c r="G32" s="22"/>
      <c r="H32" s="22"/>
      <c r="I32" s="22">
        <f t="shared" ref="I32" si="4">E32/3</f>
        <v>2186.2457333333341</v>
      </c>
      <c r="J32" s="22">
        <f t="shared" ref="J32" si="5">E32/3</f>
        <v>2186.2457333333341</v>
      </c>
      <c r="K32" s="22">
        <f t="shared" ref="K32" si="6">E32/3</f>
        <v>2186.2457333333341</v>
      </c>
      <c r="L32" s="22"/>
      <c r="M32" s="22"/>
      <c r="N32" s="22"/>
      <c r="O32" s="22"/>
      <c r="P32" s="22"/>
      <c r="Q32" s="22"/>
    </row>
    <row r="33" spans="1:17" ht="15.75" x14ac:dyDescent="0.25">
      <c r="A33" s="29">
        <v>11145.599999999999</v>
      </c>
      <c r="B33" s="31"/>
      <c r="C33" s="26">
        <v>9</v>
      </c>
      <c r="D33" s="25" t="s">
        <v>34</v>
      </c>
      <c r="E33" s="21">
        <f t="shared" si="0"/>
        <v>14154.911999999998</v>
      </c>
      <c r="F33" s="22"/>
      <c r="G33" s="22"/>
      <c r="H33" s="22"/>
      <c r="I33" s="22"/>
      <c r="J33" s="22"/>
      <c r="K33" s="22">
        <f>E33</f>
        <v>14154.911999999998</v>
      </c>
      <c r="L33" s="22"/>
      <c r="M33" s="22"/>
      <c r="N33" s="22"/>
      <c r="O33" s="22"/>
      <c r="P33" s="22"/>
      <c r="Q33" s="22"/>
    </row>
    <row r="34" spans="1:17" ht="15.75" x14ac:dyDescent="0.25">
      <c r="A34" s="29">
        <v>3736780.58</v>
      </c>
      <c r="B34" s="31"/>
      <c r="C34" s="26">
        <v>10</v>
      </c>
      <c r="D34" s="25" t="s">
        <v>35</v>
      </c>
      <c r="E34" s="21">
        <f t="shared" si="0"/>
        <v>4745711.3366</v>
      </c>
      <c r="F34" s="22"/>
      <c r="G34" s="22"/>
      <c r="H34" s="22">
        <f>E34/5</f>
        <v>949142.26731999998</v>
      </c>
      <c r="I34" s="22">
        <f>E34/5</f>
        <v>949142.26731999998</v>
      </c>
      <c r="J34" s="22">
        <f>E34/5</f>
        <v>949142.26731999998</v>
      </c>
      <c r="K34" s="22">
        <f>E34/5</f>
        <v>949142.26731999998</v>
      </c>
      <c r="L34" s="22">
        <f>E34/5</f>
        <v>949142.26731999998</v>
      </c>
      <c r="M34" s="22"/>
      <c r="N34" s="22"/>
      <c r="O34" s="22"/>
      <c r="P34" s="22"/>
      <c r="Q34" s="22"/>
    </row>
    <row r="35" spans="1:17" ht="15.75" x14ac:dyDescent="0.25">
      <c r="A35" s="29">
        <v>179339.88</v>
      </c>
      <c r="B35" s="31"/>
      <c r="C35" s="26">
        <v>11</v>
      </c>
      <c r="D35" s="25" t="s">
        <v>36</v>
      </c>
      <c r="E35" s="21">
        <f t="shared" si="0"/>
        <v>227761.6476</v>
      </c>
      <c r="F35" s="22"/>
      <c r="G35" s="22"/>
      <c r="H35" s="22">
        <f>E35/5</f>
        <v>45552.329519999999</v>
      </c>
      <c r="I35" s="22">
        <f>E35/5</f>
        <v>45552.329519999999</v>
      </c>
      <c r="J35" s="22">
        <f>E35/5</f>
        <v>45552.329519999999</v>
      </c>
      <c r="K35" s="22">
        <f>E35/5</f>
        <v>45552.329519999999</v>
      </c>
      <c r="L35" s="22">
        <f>E35/5</f>
        <v>45552.329519999999</v>
      </c>
      <c r="M35" s="22"/>
      <c r="N35" s="22"/>
      <c r="O35" s="22"/>
      <c r="P35" s="22"/>
      <c r="Q35" s="22"/>
    </row>
    <row r="36" spans="1:17" ht="15.75" x14ac:dyDescent="0.25">
      <c r="A36" s="29">
        <v>60139.200000000004</v>
      </c>
      <c r="B36" s="31"/>
      <c r="C36" s="26">
        <v>12</v>
      </c>
      <c r="D36" s="25" t="s">
        <v>42</v>
      </c>
      <c r="E36" s="21">
        <f t="shared" ref="E36:E39" si="7">A36*$A$23</f>
        <v>78180.960000000006</v>
      </c>
      <c r="F36" s="22"/>
      <c r="G36" s="22"/>
      <c r="H36" s="22"/>
      <c r="I36" s="22"/>
      <c r="J36" s="22"/>
      <c r="K36" s="22">
        <f>E36/6</f>
        <v>13030.160000000002</v>
      </c>
      <c r="L36" s="22">
        <f>E36/6</f>
        <v>13030.160000000002</v>
      </c>
      <c r="M36" s="22">
        <f>E36/6</f>
        <v>13030.160000000002</v>
      </c>
      <c r="N36" s="22">
        <f>E36/6</f>
        <v>13030.160000000002</v>
      </c>
      <c r="O36" s="22">
        <f>E36/6</f>
        <v>13030.160000000002</v>
      </c>
      <c r="P36" s="22">
        <f>E36/6</f>
        <v>13030.160000000002</v>
      </c>
      <c r="Q36" s="22"/>
    </row>
    <row r="37" spans="1:17" ht="15.75" x14ac:dyDescent="0.25">
      <c r="A37" s="29">
        <v>98811.199999999997</v>
      </c>
      <c r="B37" s="31"/>
      <c r="C37" s="26">
        <v>13</v>
      </c>
      <c r="D37" s="25" t="s">
        <v>43</v>
      </c>
      <c r="E37" s="21">
        <f t="shared" si="7"/>
        <v>128454.56</v>
      </c>
      <c r="F37" s="22"/>
      <c r="G37" s="22"/>
      <c r="H37" s="22"/>
      <c r="I37" s="22"/>
      <c r="J37" s="22"/>
      <c r="K37" s="22"/>
      <c r="L37" s="22">
        <f>E37/2</f>
        <v>64227.28</v>
      </c>
      <c r="M37" s="22">
        <f>E37/2</f>
        <v>64227.28</v>
      </c>
      <c r="N37" s="22"/>
      <c r="O37" s="22"/>
      <c r="P37" s="22"/>
      <c r="Q37" s="22"/>
    </row>
    <row r="38" spans="1:17" ht="15.75" x14ac:dyDescent="0.25">
      <c r="A38" s="29">
        <v>47972.42</v>
      </c>
      <c r="B38" s="31"/>
      <c r="C38" s="26">
        <v>14</v>
      </c>
      <c r="D38" s="25" t="s">
        <v>37</v>
      </c>
      <c r="E38" s="21">
        <f t="shared" si="7"/>
        <v>62364.146000000001</v>
      </c>
      <c r="F38" s="22">
        <f>E38/12</f>
        <v>5197.0121666666664</v>
      </c>
      <c r="G38" s="22">
        <f>E38/12</f>
        <v>5197.0121666666664</v>
      </c>
      <c r="H38" s="22">
        <f>E38/12</f>
        <v>5197.0121666666664</v>
      </c>
      <c r="I38" s="22">
        <f>E38/12</f>
        <v>5197.0121666666664</v>
      </c>
      <c r="J38" s="22">
        <f>E38/12</f>
        <v>5197.0121666666664</v>
      </c>
      <c r="K38" s="22">
        <f>E38/12</f>
        <v>5197.0121666666664</v>
      </c>
      <c r="L38" s="22">
        <f>E38/12</f>
        <v>5197.0121666666664</v>
      </c>
      <c r="M38" s="22">
        <f>E38/12</f>
        <v>5197.0121666666664</v>
      </c>
      <c r="N38" s="22">
        <f>E38/12</f>
        <v>5197.0121666666664</v>
      </c>
      <c r="O38" s="22">
        <f>E38/12</f>
        <v>5197.0121666666664</v>
      </c>
      <c r="P38" s="22">
        <f>E38/12</f>
        <v>5197.0121666666664</v>
      </c>
      <c r="Q38" s="22">
        <f>E38/12</f>
        <v>5197.0121666666664</v>
      </c>
    </row>
    <row r="39" spans="1:17" ht="15.75" x14ac:dyDescent="0.25">
      <c r="A39" s="29">
        <v>6427.52</v>
      </c>
      <c r="B39" s="31"/>
      <c r="C39" s="26">
        <v>15</v>
      </c>
      <c r="D39" s="25" t="s">
        <v>38</v>
      </c>
      <c r="E39" s="21">
        <f t="shared" si="7"/>
        <v>8355.7760000000017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>
        <f>E39</f>
        <v>8355.7760000000017</v>
      </c>
    </row>
    <row r="40" spans="1:17" ht="15.75" x14ac:dyDescent="0.25">
      <c r="A40" s="29">
        <v>4698925.2200444443</v>
      </c>
      <c r="B40" s="31"/>
      <c r="C40" s="46"/>
      <c r="D40" s="47" t="s">
        <v>39</v>
      </c>
      <c r="E40" s="21">
        <f>SUM(E25:E39)</f>
        <v>5977772.6969719985</v>
      </c>
      <c r="F40" s="23">
        <f>SUM(F25:F39)</f>
        <v>5197.0121666666664</v>
      </c>
      <c r="G40" s="23">
        <f t="shared" ref="G40:Q40" si="8">SUM(G25:G39)</f>
        <v>5197.0121666666664</v>
      </c>
      <c r="H40" s="23">
        <f t="shared" si="8"/>
        <v>1018497.3503066667</v>
      </c>
      <c r="I40" s="23">
        <f t="shared" si="8"/>
        <v>1231286.1481639999</v>
      </c>
      <c r="J40" s="23">
        <f>SUM(J25:J39)</f>
        <v>1231286.1481639999</v>
      </c>
      <c r="K40" s="23">
        <f t="shared" si="8"/>
        <v>1258471.2201639998</v>
      </c>
      <c r="L40" s="23">
        <f t="shared" si="8"/>
        <v>1077149.0490066665</v>
      </c>
      <c r="M40" s="23">
        <f t="shared" si="8"/>
        <v>82454.45216666667</v>
      </c>
      <c r="N40" s="23">
        <f t="shared" si="8"/>
        <v>18227.172166666667</v>
      </c>
      <c r="O40" s="23">
        <f t="shared" si="8"/>
        <v>18227.172166666667</v>
      </c>
      <c r="P40" s="23">
        <f t="shared" si="8"/>
        <v>18227.172166666667</v>
      </c>
      <c r="Q40" s="23">
        <f t="shared" si="8"/>
        <v>13552.788166666669</v>
      </c>
    </row>
    <row r="41" spans="1:17" x14ac:dyDescent="0.25">
      <c r="Q41" s="24">
        <f>SUM(F40:Q40)</f>
        <v>5977772.6969719995</v>
      </c>
    </row>
    <row r="43" spans="1:17" x14ac:dyDescent="0.25">
      <c r="E43" s="30"/>
    </row>
    <row r="44" spans="1:17" x14ac:dyDescent="0.25">
      <c r="E44" s="30"/>
    </row>
    <row r="45" spans="1:17" x14ac:dyDescent="0.25">
      <c r="E45" s="30"/>
    </row>
    <row r="46" spans="1:17" x14ac:dyDescent="0.25">
      <c r="E46" s="30"/>
    </row>
    <row r="47" spans="1:17" x14ac:dyDescent="0.25">
      <c r="E47" s="30"/>
    </row>
    <row r="48" spans="1:17" x14ac:dyDescent="0.25">
      <c r="E48" s="30"/>
    </row>
    <row r="49" spans="5:5" x14ac:dyDescent="0.25">
      <c r="E49" s="30"/>
    </row>
    <row r="50" spans="5:5" x14ac:dyDescent="0.25">
      <c r="E50" s="30"/>
    </row>
    <row r="51" spans="5:5" x14ac:dyDescent="0.25">
      <c r="E51" s="30"/>
    </row>
    <row r="52" spans="5:5" x14ac:dyDescent="0.25">
      <c r="E52" s="30"/>
    </row>
    <row r="53" spans="5:5" x14ac:dyDescent="0.25">
      <c r="E53" s="30"/>
    </row>
    <row r="54" spans="5:5" x14ac:dyDescent="0.25">
      <c r="E54" s="30"/>
    </row>
    <row r="55" spans="5:5" x14ac:dyDescent="0.25">
      <c r="E55" s="30"/>
    </row>
    <row r="56" spans="5:5" x14ac:dyDescent="0.25">
      <c r="E56" s="30"/>
    </row>
    <row r="57" spans="5:5" x14ac:dyDescent="0.25">
      <c r="E57" s="30"/>
    </row>
    <row r="58" spans="5:5" x14ac:dyDescent="0.25">
      <c r="E58" s="30"/>
    </row>
  </sheetData>
  <mergeCells count="28">
    <mergeCell ref="F2:G2"/>
    <mergeCell ref="H2:I2"/>
    <mergeCell ref="F3:G3"/>
    <mergeCell ref="H3:I3"/>
    <mergeCell ref="F4:G5"/>
    <mergeCell ref="H4:I5"/>
    <mergeCell ref="Q17:Q19"/>
    <mergeCell ref="M18:P18"/>
    <mergeCell ref="F20:P21"/>
    <mergeCell ref="H9:Q11"/>
    <mergeCell ref="L12:Q12"/>
    <mergeCell ref="I13:Q14"/>
    <mergeCell ref="L15:Q16"/>
    <mergeCell ref="Q23:Q24"/>
    <mergeCell ref="E23:E24"/>
    <mergeCell ref="D23:D24"/>
    <mergeCell ref="C23:C24"/>
    <mergeCell ref="J23:J24"/>
    <mergeCell ref="K23:K24"/>
    <mergeCell ref="L23:L24"/>
    <mergeCell ref="M23:M24"/>
    <mergeCell ref="N23:N24"/>
    <mergeCell ref="O23:O24"/>
    <mergeCell ref="F23:F24"/>
    <mergeCell ref="G23:G24"/>
    <mergeCell ref="H23:H24"/>
    <mergeCell ref="I23:I24"/>
    <mergeCell ref="P23:P24"/>
  </mergeCells>
  <pageMargins left="0.511811024" right="0.511811024" top="0.78740157499999996" bottom="0.78740157499999996" header="0.31496062000000002" footer="0.31496062000000002"/>
  <pageSetup paperSize="9" scale="3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 da Obra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Mariana</cp:lastModifiedBy>
  <cp:lastPrinted>2019-11-29T10:52:20Z</cp:lastPrinted>
  <dcterms:created xsi:type="dcterms:W3CDTF">2019-10-23T15:22:34Z</dcterms:created>
  <dcterms:modified xsi:type="dcterms:W3CDTF">2019-11-29T10:59:35Z</dcterms:modified>
</cp:coreProperties>
</file>