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510"/>
  </bookViews>
  <sheets>
    <sheet name="MURO_SAECIL" sheetId="2" r:id="rId1"/>
    <sheet name="Cronograma 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.1">#REF!</definedName>
    <definedName name="_1.10">#REF!</definedName>
    <definedName name="_1.11">#REF!</definedName>
    <definedName name="_1.12">#REF!</definedName>
    <definedName name="_1.13">#REF!</definedName>
    <definedName name="_1.14">#REF!</definedName>
    <definedName name="_1.15">#REF!</definedName>
    <definedName name="_1.16">#REF!</definedName>
    <definedName name="_1.17">#REF!</definedName>
    <definedName name="_1.2">#REF!</definedName>
    <definedName name="_1.3">#REF!</definedName>
    <definedName name="_1.4">#REF!</definedName>
    <definedName name="_1.5">#REF!</definedName>
    <definedName name="_1.6">#REF!</definedName>
    <definedName name="_1.7">#REF!</definedName>
    <definedName name="_1.8">#REF!</definedName>
    <definedName name="_1.9">#REF!</definedName>
    <definedName name="_4.1">#REF!</definedName>
    <definedName name="_4.11">#REF!</definedName>
    <definedName name="_4.15">#REF!</definedName>
    <definedName name="_4.16">#REF!</definedName>
    <definedName name="_4.17">#REF!</definedName>
    <definedName name="_4.18">#REF!</definedName>
    <definedName name="_4.19">#REF!</definedName>
    <definedName name="_4.2">#REF!</definedName>
    <definedName name="_4.20">#REF!</definedName>
    <definedName name="_4.21">#REF!</definedName>
    <definedName name="_4.22">#REF!</definedName>
    <definedName name="_4.23">#REF!</definedName>
    <definedName name="_4.24">#REF!</definedName>
    <definedName name="_4.25">#REF!</definedName>
    <definedName name="_4.26">#REF!</definedName>
    <definedName name="_4.27">#REF!</definedName>
    <definedName name="_4.28">#REF!</definedName>
    <definedName name="_4.29">#REF!</definedName>
    <definedName name="_4.3">#REF!</definedName>
    <definedName name="_4.30">#REF!</definedName>
    <definedName name="_4.31">#REF!</definedName>
    <definedName name="_4.32">#REF!</definedName>
    <definedName name="_4.33">#REF!</definedName>
    <definedName name="_4.34">#REF!</definedName>
    <definedName name="_4.35">#REF!</definedName>
    <definedName name="_4.36">#REF!</definedName>
    <definedName name="_4.37">#REF!</definedName>
    <definedName name="_4.38">#REF!</definedName>
    <definedName name="_4.39">#REF!</definedName>
    <definedName name="_4.4">#REF!</definedName>
    <definedName name="_4.40">#REF!</definedName>
    <definedName name="_4.41">#REF!</definedName>
    <definedName name="_4.42">#REF!</definedName>
    <definedName name="_4.43">#REF!</definedName>
    <definedName name="_4.44">#REF!</definedName>
    <definedName name="_4.45">#REF!</definedName>
    <definedName name="_4.46">#REF!</definedName>
    <definedName name="_4.47">#REF!</definedName>
    <definedName name="_4.48">#REF!</definedName>
    <definedName name="_4.49">#REF!</definedName>
    <definedName name="_4.5">#REF!</definedName>
    <definedName name="_4.50">#REF!</definedName>
    <definedName name="_4.6">#REF!</definedName>
    <definedName name="_4.7">#REF!</definedName>
    <definedName name="_4.8">#REF!</definedName>
    <definedName name="_4.9">#REF!</definedName>
    <definedName name="_5.1">#REF!</definedName>
    <definedName name="_xlnm.Print_Area" localSheetId="0">MURO_SAECIL!$A$1:$H$54</definedName>
    <definedName name="Código">#REF!</definedName>
    <definedName name="cpu">#REF!</definedName>
    <definedName name="Equip">#REF!</definedName>
    <definedName name="EQUIPAMENTOS">#REF!</definedName>
    <definedName name="Excel_BuiltIn_Criteria">'[1]ORÇ. 1'!#REF!</definedName>
    <definedName name="Excel_BuiltIn_Database">'[1]ORÇ. 1'!#REF!</definedName>
    <definedName name="Excel_BuiltIn_Print_Area_2_1">#REF!</definedName>
    <definedName name="FI">[2]FIPEPINI!$A$1:$E$145</definedName>
    <definedName name="fil">[3]FIPEPINI!$A$1:$E$145</definedName>
    <definedName name="FILI">[4]FIPEPINI!$A$1:$E$145</definedName>
    <definedName name="FIPINI">[3]FIPEPINI!$A$1:$E$145</definedName>
    <definedName name="MAO_DE_OBRA">#REF!</definedName>
    <definedName name="Mat">#REF!</definedName>
    <definedName name="MATERIAL">#REF!</definedName>
    <definedName name="MDO">#REF!</definedName>
    <definedName name="Serviços">#REF!</definedName>
    <definedName name="TABELAPMSP">#REF!</definedName>
    <definedName name="TOTAL">#REF!</definedName>
    <definedName name="UN.">#REF!</definedName>
    <definedName name="VOLTARPMS">[5]!VOLTARPMS</definedName>
  </definedNames>
  <calcPr calcId="162913"/>
</workbook>
</file>

<file path=xl/calcChain.xml><?xml version="1.0" encoding="utf-8"?>
<calcChain xmlns="http://schemas.openxmlformats.org/spreadsheetml/2006/main">
  <c r="F39" i="2" l="1"/>
  <c r="H39" i="2"/>
  <c r="B6" i="4" l="1"/>
  <c r="B20" i="4"/>
  <c r="B4" i="4"/>
  <c r="B3" i="4"/>
  <c r="B12" i="4"/>
  <c r="B10" i="4"/>
  <c r="B8" i="4"/>
  <c r="F13" i="2" l="1"/>
  <c r="H13" i="2" s="1"/>
  <c r="F40" i="2"/>
  <c r="F33" i="2"/>
  <c r="F34" i="2"/>
  <c r="F35" i="2"/>
  <c r="F36" i="2"/>
  <c r="F32" i="2"/>
  <c r="F21" i="2"/>
  <c r="F22" i="2"/>
  <c r="F23" i="2"/>
  <c r="F24" i="2"/>
  <c r="F25" i="2"/>
  <c r="F26" i="2"/>
  <c r="F27" i="2"/>
  <c r="F28" i="2"/>
  <c r="F29" i="2"/>
  <c r="F20" i="2"/>
  <c r="H20" i="2" s="1"/>
  <c r="H14" i="2"/>
  <c r="F15" i="2"/>
  <c r="H15" i="2" s="1"/>
  <c r="F16" i="2"/>
  <c r="H16" i="2" s="1"/>
  <c r="H17" i="2"/>
  <c r="H40" i="2"/>
  <c r="H41" i="2"/>
  <c r="H42" i="2"/>
  <c r="H33" i="2"/>
  <c r="H34" i="2"/>
  <c r="H35" i="2"/>
  <c r="H36" i="2"/>
  <c r="H32" i="2"/>
  <c r="H21" i="2"/>
  <c r="H22" i="2"/>
  <c r="H23" i="2"/>
  <c r="H24" i="2"/>
  <c r="H25" i="2"/>
  <c r="H26" i="2"/>
  <c r="H27" i="2"/>
  <c r="H28" i="2"/>
  <c r="H29" i="2"/>
  <c r="H43" i="2" l="1"/>
  <c r="H37" i="2"/>
  <c r="H30" i="2"/>
  <c r="C8" i="4" s="1"/>
  <c r="F8" i="4" s="1"/>
  <c r="I8" i="4" s="1"/>
  <c r="H18" i="2"/>
  <c r="C6" i="4" s="1"/>
  <c r="C10" i="4" l="1"/>
  <c r="F10" i="4" s="1"/>
  <c r="G10" i="4" s="1"/>
  <c r="C12" i="4"/>
  <c r="G12" i="4" s="1"/>
  <c r="I12" i="4" s="1"/>
  <c r="H44" i="2"/>
  <c r="F15" i="4" l="1"/>
  <c r="G15" i="4"/>
  <c r="I10" i="4"/>
  <c r="E6" i="4"/>
  <c r="C17" i="4"/>
  <c r="F16" i="4" l="1"/>
  <c r="G16" i="4"/>
  <c r="E15" i="4"/>
  <c r="I6" i="4"/>
  <c r="I15" i="4" s="1"/>
  <c r="E16" i="4" l="1"/>
  <c r="E18" i="4" s="1"/>
  <c r="F18" i="4" s="1"/>
  <c r="G18" i="4" s="1"/>
  <c r="E17" i="4"/>
  <c r="F17" i="4" s="1"/>
  <c r="G17" i="4" s="1"/>
</calcChain>
</file>

<file path=xl/sharedStrings.xml><?xml version="1.0" encoding="utf-8"?>
<sst xmlns="http://schemas.openxmlformats.org/spreadsheetml/2006/main" count="127" uniqueCount="103">
  <si>
    <t>OBRA :</t>
  </si>
  <si>
    <t>LOCAL :</t>
  </si>
  <si>
    <t>DESCRIÇÃO</t>
  </si>
  <si>
    <t>UNIDADE</t>
  </si>
  <si>
    <t>QUANT.</t>
  </si>
  <si>
    <t>PREÇO(R$)</t>
  </si>
  <si>
    <t>PREÇO TOTAL (R$)</t>
  </si>
  <si>
    <t>SERVIÇOS PRELIMINARES</t>
  </si>
  <si>
    <t>01.01</t>
  </si>
  <si>
    <t>M</t>
  </si>
  <si>
    <t>01.02</t>
  </si>
  <si>
    <t>01.03</t>
  </si>
  <si>
    <t>MÊS</t>
  </si>
  <si>
    <t>01.04</t>
  </si>
  <si>
    <t>01.05</t>
  </si>
  <si>
    <t>PLACA DE OBRA EM CHAPA DE ACO GALVANIZADO</t>
  </si>
  <si>
    <t>M2</t>
  </si>
  <si>
    <t>LOCACAO DA OBRA, COM USO DE EQUIPAMENTOS TOPOGRAFICOS, INCLUSIVE NIVELADOR</t>
  </si>
  <si>
    <t>LOCACAO DE ANDAIME METALICO TUBULAR TIPO TORRE</t>
  </si>
  <si>
    <t>M/MES</t>
  </si>
  <si>
    <t>SUBTOTAL (RAIZ1):</t>
  </si>
  <si>
    <t>INFRA ESTRUTURA</t>
  </si>
  <si>
    <t>02.01</t>
  </si>
  <si>
    <t>M3</t>
  </si>
  <si>
    <t>02.02</t>
  </si>
  <si>
    <t>02.03</t>
  </si>
  <si>
    <t>KG</t>
  </si>
  <si>
    <t>02.04</t>
  </si>
  <si>
    <t>REATERRO INTERNO (EDIFICACOES) COMPACTADO MANUALMENTE</t>
  </si>
  <si>
    <t>02.05</t>
  </si>
  <si>
    <t>02.06</t>
  </si>
  <si>
    <t>LANCAMENTO/APLICACAO MANUAL DE CONCRETO EM FUNDACOES</t>
  </si>
  <si>
    <t>02.07</t>
  </si>
  <si>
    <t>02.08</t>
  </si>
  <si>
    <t>02.09</t>
  </si>
  <si>
    <t>ALVENARIA</t>
  </si>
  <si>
    <t>03.01</t>
  </si>
  <si>
    <t>03.02</t>
  </si>
  <si>
    <t>03.03</t>
  </si>
  <si>
    <t>03.04</t>
  </si>
  <si>
    <t>03.05</t>
  </si>
  <si>
    <t>SEVIÇOS COMPLEMENTARES</t>
  </si>
  <si>
    <t>04.01</t>
  </si>
  <si>
    <t>04.02</t>
  </si>
  <si>
    <t>04.03</t>
  </si>
  <si>
    <t>PINTURA ESMALTE FOSCO, DUAS DEMAOS, SOBRE SUPERFICIE METALICA</t>
  </si>
  <si>
    <t>04.04</t>
  </si>
  <si>
    <t>LIMPEZA FINAL DA OBRA</t>
  </si>
  <si>
    <t xml:space="preserve">TOTAL GERAL: </t>
  </si>
  <si>
    <t>SAECIL - Superintendencia de Agua e Esgoto da Cidade de Leme</t>
  </si>
  <si>
    <t xml:space="preserve">Orçamento Sintético Global </t>
  </si>
  <si>
    <t>ALUGUEL CONTAINER/ INCL INSTALAÇÕES</t>
  </si>
  <si>
    <t xml:space="preserve">ESCAVAÇÃO MANUAL DE VALAS. </t>
  </si>
  <si>
    <t>FORMA TABUA PARA CONCRETO EM FUNDACAO, C/ REAPR.2X.</t>
  </si>
  <si>
    <t xml:space="preserve">ARMAÇÃO DE PILAR OU VIGA DE UMA ESTRUTURA CONVENCIONAL </t>
  </si>
  <si>
    <t xml:space="preserve">CONCRETO FCK = 25MPA, TRAÇO 1:2,3:2,7 (CIMENTO/ AREIA MÉDIA/ BRITA 1) </t>
  </si>
  <si>
    <t>LASTRO DE CONCRETO MAGRO, APLICADO EM PISOS OU RADIERS, ESPESSURA DE 3 CM.</t>
  </si>
  <si>
    <t xml:space="preserve">ALVENARIA DE VEDAÇÃO DE BLOCOS VAZADOS DE CONCRETO DE 19X19X39CM (ESPESSURA 19CM) </t>
  </si>
  <si>
    <t>GRAUTEAMENTO VERTICAL EM ALVENARIA ESTRUTURAL.</t>
  </si>
  <si>
    <t xml:space="preserve">GRAUTEAMENTO DE CINTA SUPERIOR OU DE VERGA EM ALVENARIA ESTRUTURAL. </t>
  </si>
  <si>
    <t xml:space="preserve">ARMAÇÃO DE CINTA DE ALVENARIA ESTRUTURAL DIÂMETRO DE 10,0 MM. </t>
  </si>
  <si>
    <t>CONCERTINA A SER INSTALADA SOBRE TODA A EXTENSÃO DO MURO</t>
  </si>
  <si>
    <t>SINAPI</t>
  </si>
  <si>
    <t>PORTAO DE FERRO EM CHAPA GALVANIZADA</t>
  </si>
  <si>
    <t>BDI =</t>
  </si>
  <si>
    <t>SAECIL- MURO DE FECHAMENTO DO SISTEMA DE RESERVAÇÃO EMPYREO</t>
  </si>
  <si>
    <t>mercado</t>
  </si>
  <si>
    <t>Verba</t>
  </si>
  <si>
    <t>verba</t>
  </si>
  <si>
    <t>ITEM</t>
  </si>
  <si>
    <t>EXECUÇÃO DE PASSEIO (CALÇADA) EM PISO DE CONCRETO.</t>
  </si>
  <si>
    <t>REMOCAO DE ALAMBRADO, sem reaproveitamento.</t>
  </si>
  <si>
    <t xml:space="preserve"> MURO DE FECHAMENTO DE DIVISA</t>
  </si>
  <si>
    <t>CRONOGRAMA FÍSICO - FINANCEIRO</t>
  </si>
  <si>
    <t>Obra:</t>
  </si>
  <si>
    <t>Local:</t>
  </si>
  <si>
    <t>VALOR</t>
  </si>
  <si>
    <t>30 DIAS</t>
  </si>
  <si>
    <t>60 DIAS</t>
  </si>
  <si>
    <t>90 DIAS</t>
  </si>
  <si>
    <t>TOTAL</t>
  </si>
  <si>
    <t>TOTAL EXECUTADO NO MÊS</t>
  </si>
  <si>
    <t>PORCENTAGEM NO MÊS</t>
  </si>
  <si>
    <t>TOTAL EXECUTADO ACUMULADO</t>
  </si>
  <si>
    <t>PORCENTAGEM ACUMULADA</t>
  </si>
  <si>
    <t>_____________________________</t>
  </si>
  <si>
    <t>Engenheiro Civil</t>
  </si>
  <si>
    <t>Josiel Valerino da cunha</t>
  </si>
  <si>
    <t>SAECIL</t>
  </si>
  <si>
    <t>Crea nº 5061027985</t>
  </si>
  <si>
    <t>73924/3</t>
  </si>
  <si>
    <t>73847/001</t>
  </si>
  <si>
    <t>LIMPEZA MANUAL DE TERRENO COM REMOCAO DE CAMADA VEGETAL.</t>
  </si>
  <si>
    <t>BASE:  SINAPI - DEZEMBRO/2017</t>
  </si>
  <si>
    <t>73948/016</t>
  </si>
  <si>
    <t>BDI=20,34%</t>
  </si>
  <si>
    <t>Leme, Março de 2018.</t>
  </si>
  <si>
    <t xml:space="preserve">                      Engº Civil     </t>
  </si>
  <si>
    <r>
      <t xml:space="preserve">                CREA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5061449253</t>
    </r>
  </si>
  <si>
    <t xml:space="preserve">                 Luis Fernando de Souza                                                  </t>
  </si>
  <si>
    <t>CONCRETAGEM DE BLOCOS DE COROAMENTO E VIGAS BALDRAME, FCK 30 MPA, COM USO DE JERICA LANÇAMENTO, ADENSAMENTO E ACABAMENTO.</t>
  </si>
  <si>
    <t>ESTACA ESCAVADA MECANICAMENTE, SEM FLUIDO ESTABILIZANTE, COM 25 CM DE DIÂMETRO.</t>
  </si>
  <si>
    <t>LEME - JD. EMPYREO (ITEM l DO OBJETO)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</si>
</sst>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[$€-2]* #,##0.00_);_([$€-2]* \(#,##0.00\);_([$€-2]* \-??_)"/>
    <numFmt numFmtId="165" formatCode="_([$€]* #,##0.00_);_([$€]* \(#,##0.00\);_([$€]* \-??_);_(@_)"/>
    <numFmt numFmtId="166" formatCode="_(&quot;R$ &quot;* #,##0.00_);_(&quot;R$ &quot;* \(#,##0.00\);_(&quot;R$ &quot;* \-??_);_(@_)"/>
    <numFmt numFmtId="167" formatCode="_(&quot;R$&quot;* #,##0.00_);_(&quot;R$&quot;* \(#,##0.00\);_(&quot;R$&quot;* \-??_);_(@_)"/>
    <numFmt numFmtId="168" formatCode="&quot;R$  &quot;#,##0_);&quot;(R$  &quot;#,##0\)"/>
    <numFmt numFmtId="169" formatCode="_(* #,##0.00_);_(* \(#,##0.00\);_(* \-??_);_(@_)"/>
    <numFmt numFmtId="170" formatCode="_-* #,##0.00_-;\-* #,##0.00_-;_-* \-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164" fontId="27" fillId="0" borderId="0" applyFill="0" applyBorder="0" applyAlignment="0" applyProtection="0"/>
    <xf numFmtId="165" fontId="27" fillId="0" borderId="0" applyFill="0" applyBorder="0" applyAlignment="0" applyProtection="0"/>
    <xf numFmtId="164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0" fontId="28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36" borderId="33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168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70" fontId="27" fillId="0" borderId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105">
    <xf numFmtId="0" fontId="0" fillId="0" borderId="0" xfId="0"/>
    <xf numFmtId="4" fontId="18" fillId="0" borderId="15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4" fontId="19" fillId="0" borderId="10" xfId="0" applyNumberFormat="1" applyFont="1" applyBorder="1" applyAlignment="1">
      <alignment horizontal="right" wrapText="1"/>
    </xf>
    <xf numFmtId="0" fontId="19" fillId="0" borderId="0" xfId="0" applyFont="1"/>
    <xf numFmtId="0" fontId="19" fillId="0" borderId="16" xfId="0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4" fontId="19" fillId="0" borderId="0" xfId="0" applyNumberFormat="1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0" fontId="22" fillId="0" borderId="16" xfId="0" applyFont="1" applyFill="1" applyBorder="1" applyAlignment="1">
      <alignment horizontal="right" wrapText="1"/>
    </xf>
    <xf numFmtId="0" fontId="19" fillId="0" borderId="18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4" fontId="19" fillId="0" borderId="11" xfId="0" applyNumberFormat="1" applyFont="1" applyBorder="1" applyAlignment="1">
      <alignment horizontal="right" vertical="top" wrapText="1"/>
    </xf>
    <xf numFmtId="4" fontId="20" fillId="0" borderId="19" xfId="0" applyNumberFormat="1" applyFont="1" applyBorder="1" applyAlignment="1">
      <alignment horizontal="right" vertical="top" wrapText="1"/>
    </xf>
    <xf numFmtId="4" fontId="22" fillId="34" borderId="19" xfId="0" applyNumberFormat="1" applyFont="1" applyFill="1" applyBorder="1" applyAlignment="1">
      <alignment horizontal="right" vertical="top"/>
    </xf>
    <xf numFmtId="0" fontId="20" fillId="34" borderId="18" xfId="0" applyFont="1" applyFill="1" applyBorder="1" applyAlignment="1">
      <alignment horizontal="left" vertical="top" wrapText="1"/>
    </xf>
    <xf numFmtId="4" fontId="21" fillId="34" borderId="19" xfId="0" applyNumberFormat="1" applyFont="1" applyFill="1" applyBorder="1" applyAlignment="1">
      <alignment horizontal="right" vertical="top"/>
    </xf>
    <xf numFmtId="4" fontId="19" fillId="0" borderId="0" xfId="0" applyNumberFormat="1" applyFont="1"/>
    <xf numFmtId="0" fontId="25" fillId="0" borderId="26" xfId="0" applyFont="1" applyBorder="1" applyAlignment="1">
      <alignment horizontal="center"/>
    </xf>
    <xf numFmtId="10" fontId="25" fillId="35" borderId="12" xfId="0" applyNumberFormat="1" applyFont="1" applyFill="1" applyBorder="1" applyAlignment="1">
      <alignment horizontal="center"/>
    </xf>
    <xf numFmtId="0" fontId="20" fillId="34" borderId="27" xfId="0" applyFont="1" applyFill="1" applyBorder="1" applyAlignment="1">
      <alignment horizontal="left" vertical="top" wrapText="1"/>
    </xf>
    <xf numFmtId="0" fontId="27" fillId="0" borderId="0" xfId="53"/>
    <xf numFmtId="0" fontId="20" fillId="0" borderId="0" xfId="53" applyFont="1" applyAlignment="1">
      <alignment horizontal="center" vertical="center"/>
    </xf>
    <xf numFmtId="0" fontId="20" fillId="0" borderId="0" xfId="53" applyFont="1" applyAlignment="1">
      <alignment vertical="center"/>
    </xf>
    <xf numFmtId="4" fontId="27" fillId="0" borderId="0" xfId="53" applyNumberFormat="1" applyFont="1"/>
    <xf numFmtId="3" fontId="20" fillId="37" borderId="34" xfId="53" applyNumberFormat="1" applyFont="1" applyFill="1" applyBorder="1" applyAlignment="1">
      <alignment horizontal="center" vertical="center"/>
    </xf>
    <xf numFmtId="4" fontId="20" fillId="37" borderId="34" xfId="53" applyNumberFormat="1" applyFont="1" applyFill="1" applyBorder="1" applyAlignment="1">
      <alignment horizontal="center" vertical="center" wrapText="1"/>
    </xf>
    <xf numFmtId="4" fontId="20" fillId="37" borderId="34" xfId="53" applyNumberFormat="1" applyFont="1" applyFill="1" applyBorder="1" applyAlignment="1">
      <alignment horizontal="center" vertical="center"/>
    </xf>
    <xf numFmtId="0" fontId="16" fillId="0" borderId="0" xfId="53" applyFont="1"/>
    <xf numFmtId="3" fontId="27" fillId="0" borderId="34" xfId="53" applyNumberFormat="1" applyFont="1" applyBorder="1" applyAlignment="1">
      <alignment horizontal="center" vertical="center"/>
    </xf>
    <xf numFmtId="4" fontId="27" fillId="0" borderId="34" xfId="53" applyNumberFormat="1" applyFont="1" applyBorder="1" applyAlignment="1">
      <alignment wrapText="1"/>
    </xf>
    <xf numFmtId="4" fontId="27" fillId="0" borderId="34" xfId="53" applyNumberFormat="1" applyFont="1" applyBorder="1" applyAlignment="1">
      <alignment horizontal="right" vertical="center"/>
    </xf>
    <xf numFmtId="4" fontId="27" fillId="37" borderId="34" xfId="53" applyNumberFormat="1" applyFont="1" applyFill="1" applyBorder="1"/>
    <xf numFmtId="4" fontId="27" fillId="38" borderId="34" xfId="53" applyNumberFormat="1" applyFont="1" applyFill="1" applyBorder="1"/>
    <xf numFmtId="4" fontId="27" fillId="0" borderId="34" xfId="53" applyNumberFormat="1" applyFont="1" applyFill="1" applyBorder="1"/>
    <xf numFmtId="4" fontId="20" fillId="0" borderId="34" xfId="53" applyNumberFormat="1" applyFont="1" applyFill="1" applyBorder="1" applyAlignment="1">
      <alignment horizontal="center" vertical="center"/>
    </xf>
    <xf numFmtId="4" fontId="27" fillId="37" borderId="34" xfId="53" applyNumberFormat="1" applyFont="1" applyFill="1" applyBorder="1" applyAlignment="1">
      <alignment horizontal="right" vertical="center"/>
    </xf>
    <xf numFmtId="10" fontId="0" fillId="37" borderId="34" xfId="70" applyNumberFormat="1" applyFont="1" applyFill="1" applyBorder="1"/>
    <xf numFmtId="4" fontId="20" fillId="37" borderId="34" xfId="53" applyNumberFormat="1" applyFont="1" applyFill="1" applyBorder="1" applyAlignment="1">
      <alignment horizontal="right" vertical="center"/>
    </xf>
    <xf numFmtId="3" fontId="27" fillId="0" borderId="0" xfId="53" applyNumberFormat="1" applyFont="1" applyAlignment="1">
      <alignment horizontal="center" vertical="center"/>
    </xf>
    <xf numFmtId="4" fontId="27" fillId="0" borderId="0" xfId="53" applyNumberFormat="1" applyFont="1" applyAlignment="1">
      <alignment wrapText="1"/>
    </xf>
    <xf numFmtId="4" fontId="27" fillId="0" borderId="0" xfId="53" applyNumberFormat="1" applyFont="1" applyAlignment="1">
      <alignment horizontal="right" vertical="center"/>
    </xf>
    <xf numFmtId="0" fontId="30" fillId="0" borderId="0" xfId="53" applyFont="1" applyBorder="1" applyAlignment="1">
      <alignment horizontal="left" vertical="top"/>
    </xf>
    <xf numFmtId="4" fontId="27" fillId="0" borderId="0" xfId="53" applyNumberFormat="1" applyAlignment="1">
      <alignment horizontal="right" vertical="center"/>
    </xf>
    <xf numFmtId="4" fontId="27" fillId="0" borderId="0" xfId="53" applyNumberFormat="1"/>
    <xf numFmtId="10" fontId="27" fillId="0" borderId="0" xfId="53" applyNumberFormat="1"/>
    <xf numFmtId="3" fontId="27" fillId="0" borderId="0" xfId="53" applyNumberFormat="1" applyAlignment="1">
      <alignment horizontal="center" vertical="center"/>
    </xf>
    <xf numFmtId="4" fontId="27" fillId="0" borderId="0" xfId="53" applyNumberFormat="1" applyAlignment="1">
      <alignment wrapText="1"/>
    </xf>
    <xf numFmtId="4" fontId="27" fillId="0" borderId="34" xfId="53" applyNumberFormat="1" applyFont="1" applyBorder="1" applyAlignment="1">
      <alignment vertical="center" wrapText="1"/>
    </xf>
    <xf numFmtId="4" fontId="27" fillId="0" borderId="34" xfId="53" applyNumberFormat="1" applyFont="1" applyBorder="1" applyAlignment="1">
      <alignment horizontal="center" wrapText="1"/>
    </xf>
    <xf numFmtId="4" fontId="20" fillId="39" borderId="34" xfId="53" applyNumberFormat="1" applyFont="1" applyFill="1" applyBorder="1" applyAlignment="1">
      <alignment horizontal="center" vertical="center"/>
    </xf>
    <xf numFmtId="4" fontId="27" fillId="39" borderId="34" xfId="53" applyNumberFormat="1" applyFont="1" applyFill="1" applyBorder="1"/>
    <xf numFmtId="4" fontId="30" fillId="0" borderId="0" xfId="53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6" fillId="34" borderId="3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6" fillId="34" borderId="30" xfId="0" applyFont="1" applyFill="1" applyBorder="1" applyAlignment="1">
      <alignment horizontal="center" vertical="center" wrapText="1"/>
    </xf>
    <xf numFmtId="4" fontId="26" fillId="34" borderId="31" xfId="0" applyNumberFormat="1" applyFont="1" applyFill="1" applyBorder="1" applyAlignment="1">
      <alignment horizontal="center" vertical="center" wrapText="1"/>
    </xf>
    <xf numFmtId="4" fontId="26" fillId="34" borderId="32" xfId="0" applyNumberFormat="1" applyFont="1" applyFill="1" applyBorder="1" applyAlignment="1">
      <alignment horizontal="center" vertical="center"/>
    </xf>
    <xf numFmtId="4" fontId="19" fillId="34" borderId="11" xfId="0" applyNumberFormat="1" applyFont="1" applyFill="1" applyBorder="1" applyAlignment="1">
      <alignment horizontal="right" vertical="top" wrapText="1"/>
    </xf>
    <xf numFmtId="4" fontId="22" fillId="0" borderId="17" xfId="0" applyNumberFormat="1" applyFont="1" applyFill="1" applyBorder="1" applyAlignment="1">
      <alignment horizontal="left" wrapText="1"/>
    </xf>
    <xf numFmtId="0" fontId="31" fillId="0" borderId="0" xfId="0" applyFont="1" applyAlignment="1">
      <alignment horizontal="justify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4" fontId="19" fillId="0" borderId="11" xfId="0" applyNumberFormat="1" applyFont="1" applyBorder="1" applyAlignment="1">
      <alignment horizontal="right" vertical="center" wrapText="1"/>
    </xf>
    <xf numFmtId="4" fontId="19" fillId="34" borderId="11" xfId="0" applyNumberFormat="1" applyFont="1" applyFill="1" applyBorder="1" applyAlignment="1">
      <alignment horizontal="right" vertical="center" wrapText="1"/>
    </xf>
    <xf numFmtId="4" fontId="20" fillId="0" borderId="19" xfId="0" applyNumberFormat="1" applyFont="1" applyBorder="1" applyAlignment="1">
      <alignment horizontal="right" vertical="center" wrapText="1"/>
    </xf>
    <xf numFmtId="0" fontId="22" fillId="34" borderId="18" xfId="0" applyFont="1" applyFill="1" applyBorder="1" applyAlignment="1">
      <alignment horizontal="right" vertical="top"/>
    </xf>
    <xf numFmtId="0" fontId="22" fillId="34" borderId="11" xfId="0" applyFont="1" applyFill="1" applyBorder="1" applyAlignment="1">
      <alignment horizontal="right" vertical="top"/>
    </xf>
    <xf numFmtId="0" fontId="18" fillId="33" borderId="20" xfId="0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horizontal="center" vertical="top" wrapText="1"/>
    </xf>
    <xf numFmtId="0" fontId="18" fillId="33" borderId="22" xfId="0" applyFont="1" applyFill="1" applyBorder="1" applyAlignment="1">
      <alignment horizontal="center" vertical="top" wrapText="1"/>
    </xf>
    <xf numFmtId="0" fontId="20" fillId="34" borderId="11" xfId="0" applyFont="1" applyFill="1" applyBorder="1" applyAlignment="1">
      <alignment horizontal="left" vertical="top" wrapText="1"/>
    </xf>
    <xf numFmtId="0" fontId="20" fillId="34" borderId="19" xfId="0" applyFont="1" applyFill="1" applyBorder="1" applyAlignment="1">
      <alignment horizontal="left" vertical="top" wrapText="1"/>
    </xf>
    <xf numFmtId="0" fontId="19" fillId="0" borderId="14" xfId="0" applyFont="1" applyBorder="1" applyAlignment="1">
      <alignment horizontal="right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right"/>
    </xf>
    <xf numFmtId="0" fontId="22" fillId="0" borderId="17" xfId="0" applyFont="1" applyFill="1" applyBorder="1" applyAlignment="1">
      <alignment horizontal="right"/>
    </xf>
    <xf numFmtId="0" fontId="19" fillId="0" borderId="16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20" fillId="34" borderId="28" xfId="0" applyFont="1" applyFill="1" applyBorder="1" applyAlignment="1">
      <alignment horizontal="left" vertical="top" wrapText="1"/>
    </xf>
    <xf numFmtId="0" fontId="20" fillId="34" borderId="29" xfId="0" applyFont="1" applyFill="1" applyBorder="1" applyAlignment="1">
      <alignment horizontal="left" vertical="top" wrapText="1"/>
    </xf>
    <xf numFmtId="0" fontId="19" fillId="0" borderId="13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4" fontId="27" fillId="37" borderId="35" xfId="53" applyNumberFormat="1" applyFont="1" applyFill="1" applyBorder="1" applyAlignment="1"/>
    <xf numFmtId="4" fontId="27" fillId="37" borderId="36" xfId="53" applyNumberFormat="1" applyFont="1" applyFill="1" applyBorder="1" applyAlignment="1"/>
    <xf numFmtId="3" fontId="25" fillId="0" borderId="0" xfId="53" applyNumberFormat="1" applyFont="1" applyAlignment="1">
      <alignment horizontal="center" vertical="center"/>
    </xf>
    <xf numFmtId="0" fontId="20" fillId="0" borderId="0" xfId="53" applyFont="1" applyAlignment="1">
      <alignment horizontal="left" vertical="center"/>
    </xf>
    <xf numFmtId="3" fontId="27" fillId="0" borderId="34" xfId="53" applyNumberFormat="1" applyFont="1" applyBorder="1" applyAlignment="1">
      <alignment horizontal="center" vertical="center"/>
    </xf>
    <xf numFmtId="3" fontId="20" fillId="37" borderId="34" xfId="53" applyNumberFormat="1" applyFont="1" applyFill="1" applyBorder="1" applyAlignment="1">
      <alignment horizontal="center" vertical="center"/>
    </xf>
    <xf numFmtId="4" fontId="20" fillId="37" borderId="35" xfId="53" applyNumberFormat="1" applyFont="1" applyFill="1" applyBorder="1" applyAlignment="1">
      <alignment horizontal="center" vertical="center"/>
    </xf>
    <xf numFmtId="4" fontId="20" fillId="37" borderId="37" xfId="53" applyNumberFormat="1" applyFont="1" applyFill="1" applyBorder="1" applyAlignment="1">
      <alignment horizontal="center" vertical="center"/>
    </xf>
    <xf numFmtId="4" fontId="20" fillId="37" borderId="36" xfId="53" applyNumberFormat="1" applyFont="1" applyFill="1" applyBorder="1" applyAlignment="1">
      <alignment horizontal="center" vertical="center"/>
    </xf>
  </cellXfs>
  <cellStyles count="7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Euro" xfId="43"/>
    <cellStyle name="Euro 2" xfId="44"/>
    <cellStyle name="Euro 3" xfId="45"/>
    <cellStyle name="Incorreto" xfId="7" builtinId="27" customBuiltin="1"/>
    <cellStyle name="Moeda 2" xfId="46"/>
    <cellStyle name="Moeda 2 2" xfId="47"/>
    <cellStyle name="Moeda 2 3" xfId="48"/>
    <cellStyle name="Moeda 3" xfId="49"/>
    <cellStyle name="Moeda 4" xfId="50"/>
    <cellStyle name="Neutra" xfId="8" builtinId="28" customBuiltin="1"/>
    <cellStyle name="Normal" xfId="0" builtinId="0"/>
    <cellStyle name="Normal 2" xfId="51"/>
    <cellStyle name="Normal 2 2" xfId="52"/>
    <cellStyle name="Normal 3" xfId="53"/>
    <cellStyle name="Normal 3 2" xfId="54"/>
    <cellStyle name="Normal 4" xfId="55"/>
    <cellStyle name="Normal 4 4 2 2" xfId="56"/>
    <cellStyle name="Normal 5" xfId="42"/>
    <cellStyle name="Nota" xfId="15" builtinId="10" customBuiltin="1"/>
    <cellStyle name="Nota 2" xfId="57"/>
    <cellStyle name="Porcentagem 2" xfId="58"/>
    <cellStyle name="Porcentagem 2 2" xfId="59"/>
    <cellStyle name="Porcentagem 3" xfId="60"/>
    <cellStyle name="Porcentagem 4" xfId="61"/>
    <cellStyle name="Porcentagem 5" xfId="62"/>
    <cellStyle name="Porcentagem 6" xfId="70"/>
    <cellStyle name="Saída" xfId="10" builtinId="21" customBuiltin="1"/>
    <cellStyle name="Separador de milhares 2" xfId="63"/>
    <cellStyle name="Separador de milhares 2 2" xfId="64"/>
    <cellStyle name="Separador de milhares 2 3" xfId="65"/>
    <cellStyle name="Separador de milhares 3" xfId="66"/>
    <cellStyle name="Separador de milhares 4" xfId="67"/>
    <cellStyle name="Texto de Aviso" xfId="14" builtinId="11" customBuiltin="1"/>
    <cellStyle name="Texto Explicativo" xfId="16" builtinId="53" customBuiltin="1"/>
    <cellStyle name="þ_x001d_ð—_x000b_øþ÷_x000c_âþU_x0001_(_x0005_ï_x0008__x0007__x0001__x0001_" xfId="68"/>
    <cellStyle name="þ_x001d_ð—_x000b_øþ÷_x000c_âþU_x0001_(_x0005_ï_x0008__x0007__x0001__x0001_ 2" xfId="69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1</xdr:col>
      <xdr:colOff>409575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4EE1D3D-B795-4221-914B-7406C30E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80975"/>
          <a:ext cx="10382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104775</xdr:rowOff>
    </xdr:from>
    <xdr:to>
      <xdr:col>8</xdr:col>
      <xdr:colOff>419100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0055CB0-F3D8-41DD-9753-4F7CB2B88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FERNAN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WINDOWS\Desktop\Dvo%20Spo\Utilit&#225;rios\FIPEPI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1-sau\drive_c\Dvo%20Spo\Utilit&#225;rios\Fipepi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2\c\WINDOWS\Desktop\Dvo%20Spo\Utilit&#225;rios\FIPEPI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PMSP\PM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1"/>
      <sheetName val="ORÇ_ 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SP"/>
    </sheetNames>
    <definedNames>
      <definedName name="VOLTARPMS" refersTo="#REF!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tabSelected="1" topLeftCell="A34" workbookViewId="0">
      <selection activeCell="J19" sqref="J19"/>
    </sheetView>
  </sheetViews>
  <sheetFormatPr defaultRowHeight="12.75"/>
  <cols>
    <col min="1" max="1" width="9.85546875" style="4" customWidth="1"/>
    <col min="2" max="2" width="41" style="4" customWidth="1"/>
    <col min="3" max="3" width="11.85546875" style="58" customWidth="1"/>
    <col min="4" max="4" width="9.42578125" style="4" bestFit="1" customWidth="1"/>
    <col min="5" max="5" width="9.28515625" style="18" bestFit="1" customWidth="1"/>
    <col min="6" max="6" width="11.5703125" style="18" customWidth="1"/>
    <col min="7" max="7" width="12" style="18" hidden="1" customWidth="1"/>
    <col min="8" max="8" width="18.28515625" style="18" bestFit="1" customWidth="1"/>
    <col min="9" max="9" width="9.140625" style="4"/>
    <col min="10" max="10" width="14" style="4" bestFit="1" customWidth="1"/>
    <col min="11" max="16384" width="9.140625" style="4"/>
  </cols>
  <sheetData>
    <row r="1" spans="1:10" ht="13.5" thickBot="1">
      <c r="A1" s="2"/>
      <c r="B1" s="2"/>
      <c r="C1" s="54"/>
      <c r="D1" s="2"/>
      <c r="E1" s="3"/>
      <c r="F1" s="3"/>
      <c r="G1" s="3"/>
      <c r="H1" s="3"/>
    </row>
    <row r="2" spans="1:10">
      <c r="A2" s="92"/>
      <c r="B2" s="77"/>
      <c r="C2" s="77"/>
      <c r="D2" s="77"/>
      <c r="E2" s="77"/>
      <c r="F2" s="77"/>
      <c r="G2" s="77"/>
      <c r="H2" s="1"/>
    </row>
    <row r="3" spans="1:10" ht="18" customHeight="1">
      <c r="A3" s="87"/>
      <c r="B3" s="78" t="s">
        <v>49</v>
      </c>
      <c r="C3" s="78"/>
      <c r="D3" s="78"/>
      <c r="E3" s="78"/>
      <c r="F3" s="78"/>
      <c r="G3" s="78"/>
      <c r="H3" s="79"/>
    </row>
    <row r="4" spans="1:10" ht="18" customHeight="1">
      <c r="A4" s="87"/>
      <c r="B4" s="80" t="s">
        <v>50</v>
      </c>
      <c r="C4" s="80"/>
      <c r="D4" s="80"/>
      <c r="E4" s="80"/>
      <c r="F4" s="80"/>
      <c r="G4" s="80"/>
      <c r="H4" s="81"/>
    </row>
    <row r="5" spans="1:10" ht="15.75" customHeight="1" thickBot="1">
      <c r="A5" s="93"/>
      <c r="B5" s="82"/>
      <c r="C5" s="82"/>
      <c r="D5" s="82"/>
      <c r="E5" s="82"/>
      <c r="F5" s="82"/>
      <c r="G5" s="82"/>
      <c r="H5" s="83"/>
    </row>
    <row r="6" spans="1:10" ht="13.5" thickBot="1">
      <c r="A6" s="5"/>
      <c r="B6" s="6"/>
      <c r="C6" s="55"/>
      <c r="D6" s="6"/>
      <c r="E6" s="7"/>
      <c r="F6" s="7"/>
      <c r="G6" s="7"/>
      <c r="H6" s="8"/>
    </row>
    <row r="7" spans="1:10" ht="18.75" thickBot="1">
      <c r="A7" s="9" t="s">
        <v>0</v>
      </c>
      <c r="B7" s="84" t="s">
        <v>72</v>
      </c>
      <c r="C7" s="84"/>
      <c r="D7" s="84"/>
      <c r="E7" s="85"/>
      <c r="F7" s="85"/>
      <c r="G7" s="85"/>
      <c r="H7" s="86"/>
      <c r="I7" s="19" t="s">
        <v>64</v>
      </c>
      <c r="J7" s="20">
        <v>0.2034</v>
      </c>
    </row>
    <row r="8" spans="1:10">
      <c r="A8" s="9"/>
      <c r="B8" s="84" t="s">
        <v>65</v>
      </c>
      <c r="C8" s="84"/>
      <c r="D8" s="84"/>
      <c r="E8" s="84"/>
      <c r="F8" s="84"/>
      <c r="G8" s="84"/>
      <c r="H8" s="63" t="s">
        <v>95</v>
      </c>
    </row>
    <row r="9" spans="1:10" ht="12.75" customHeight="1">
      <c r="A9" s="9" t="s">
        <v>1</v>
      </c>
      <c r="B9" s="84" t="s">
        <v>102</v>
      </c>
      <c r="C9" s="84"/>
      <c r="D9" s="84"/>
      <c r="E9" s="84"/>
      <c r="F9" s="94" t="s">
        <v>93</v>
      </c>
      <c r="G9" s="94"/>
      <c r="H9" s="95"/>
    </row>
    <row r="10" spans="1:10" ht="13.5" thickBot="1">
      <c r="A10" s="87"/>
      <c r="B10" s="88"/>
      <c r="C10" s="88"/>
      <c r="D10" s="88"/>
      <c r="E10" s="88"/>
      <c r="F10" s="88"/>
      <c r="G10" s="88"/>
      <c r="H10" s="89"/>
    </row>
    <row r="11" spans="1:10" ht="23.25" customHeight="1" thickBot="1">
      <c r="A11" s="59" t="s">
        <v>69</v>
      </c>
      <c r="B11" s="56" t="s">
        <v>2</v>
      </c>
      <c r="C11" s="56" t="s">
        <v>62</v>
      </c>
      <c r="D11" s="56" t="s">
        <v>3</v>
      </c>
      <c r="E11" s="60" t="s">
        <v>4</v>
      </c>
      <c r="F11" s="60" t="s">
        <v>5</v>
      </c>
      <c r="G11" s="60" t="s">
        <v>5</v>
      </c>
      <c r="H11" s="61" t="s">
        <v>6</v>
      </c>
    </row>
    <row r="12" spans="1:10">
      <c r="A12" s="21">
        <v>1</v>
      </c>
      <c r="B12" s="90" t="s">
        <v>7</v>
      </c>
      <c r="C12" s="90"/>
      <c r="D12" s="90"/>
      <c r="E12" s="90"/>
      <c r="F12" s="90"/>
      <c r="G12" s="90"/>
      <c r="H12" s="91"/>
    </row>
    <row r="13" spans="1:10" ht="25.5">
      <c r="A13" s="10" t="s">
        <v>8</v>
      </c>
      <c r="B13" s="11" t="s">
        <v>71</v>
      </c>
      <c r="C13" s="57" t="s">
        <v>67</v>
      </c>
      <c r="D13" s="57" t="s">
        <v>68</v>
      </c>
      <c r="E13" s="67">
        <v>1</v>
      </c>
      <c r="F13" s="67">
        <f t="shared" ref="F13:F16" si="0">(G13*J$7)+G13</f>
        <v>962.72</v>
      </c>
      <c r="G13" s="68">
        <v>800</v>
      </c>
      <c r="H13" s="69">
        <f>E13*F13</f>
        <v>962.72</v>
      </c>
    </row>
    <row r="14" spans="1:10" ht="25.5">
      <c r="A14" s="10" t="s">
        <v>10</v>
      </c>
      <c r="B14" s="11" t="s">
        <v>15</v>
      </c>
      <c r="C14" s="57">
        <v>74209</v>
      </c>
      <c r="D14" s="12" t="s">
        <v>16</v>
      </c>
      <c r="E14" s="13">
        <v>6</v>
      </c>
      <c r="F14" s="13">
        <v>330.95</v>
      </c>
      <c r="G14" s="62">
        <v>330.95</v>
      </c>
      <c r="H14" s="14">
        <f t="shared" ref="H14:H17" si="1">E14*F14</f>
        <v>1985.6999999999998</v>
      </c>
    </row>
    <row r="15" spans="1:10" ht="38.25">
      <c r="A15" s="10" t="s">
        <v>11</v>
      </c>
      <c r="B15" s="11" t="s">
        <v>17</v>
      </c>
      <c r="C15" s="57">
        <v>73686</v>
      </c>
      <c r="D15" s="12" t="s">
        <v>16</v>
      </c>
      <c r="E15" s="13">
        <v>30.8</v>
      </c>
      <c r="F15" s="13">
        <f t="shared" si="0"/>
        <v>25.548182000000001</v>
      </c>
      <c r="G15" s="62">
        <v>21.23</v>
      </c>
      <c r="H15" s="14">
        <f t="shared" si="1"/>
        <v>786.88400560000002</v>
      </c>
    </row>
    <row r="16" spans="1:10" ht="25.5">
      <c r="A16" s="10" t="s">
        <v>13</v>
      </c>
      <c r="B16" s="11" t="s">
        <v>18</v>
      </c>
      <c r="C16" s="57">
        <v>97064</v>
      </c>
      <c r="D16" s="12" t="s">
        <v>19</v>
      </c>
      <c r="E16" s="13">
        <v>120</v>
      </c>
      <c r="F16" s="13">
        <f t="shared" si="0"/>
        <v>27.461587999999999</v>
      </c>
      <c r="G16" s="62">
        <v>22.82</v>
      </c>
      <c r="H16" s="14">
        <f t="shared" si="1"/>
        <v>3295.3905599999998</v>
      </c>
    </row>
    <row r="17" spans="1:8">
      <c r="A17" s="10" t="s">
        <v>14</v>
      </c>
      <c r="B17" s="11" t="s">
        <v>51</v>
      </c>
      <c r="C17" s="57" t="s">
        <v>91</v>
      </c>
      <c r="D17" s="12" t="s">
        <v>12</v>
      </c>
      <c r="E17" s="13">
        <v>3</v>
      </c>
      <c r="F17" s="13">
        <v>394.53</v>
      </c>
      <c r="G17" s="62">
        <v>395.53</v>
      </c>
      <c r="H17" s="14">
        <f t="shared" si="1"/>
        <v>1183.5899999999999</v>
      </c>
    </row>
    <row r="18" spans="1:8">
      <c r="A18" s="70" t="s">
        <v>20</v>
      </c>
      <c r="B18" s="71"/>
      <c r="C18" s="71"/>
      <c r="D18" s="71"/>
      <c r="E18" s="71"/>
      <c r="F18" s="71"/>
      <c r="G18" s="71"/>
      <c r="H18" s="15">
        <f>SUM(H13:H17)</f>
        <v>8214.284565599999</v>
      </c>
    </row>
    <row r="19" spans="1:8">
      <c r="A19" s="16">
        <v>2</v>
      </c>
      <c r="B19" s="75" t="s">
        <v>21</v>
      </c>
      <c r="C19" s="75"/>
      <c r="D19" s="75"/>
      <c r="E19" s="75"/>
      <c r="F19" s="75"/>
      <c r="G19" s="75"/>
      <c r="H19" s="76"/>
    </row>
    <row r="20" spans="1:8">
      <c r="A20" s="10" t="s">
        <v>22</v>
      </c>
      <c r="B20" s="11" t="s">
        <v>52</v>
      </c>
      <c r="C20" s="57">
        <v>93358</v>
      </c>
      <c r="D20" s="12" t="s">
        <v>23</v>
      </c>
      <c r="E20" s="13">
        <v>24</v>
      </c>
      <c r="F20" s="13">
        <f t="shared" ref="F20:F29" si="2">(G20*J$7)+G20</f>
        <v>93.395873999999992</v>
      </c>
      <c r="G20" s="62">
        <v>77.61</v>
      </c>
      <c r="H20" s="14">
        <f>E20*F20</f>
        <v>2241.5009759999998</v>
      </c>
    </row>
    <row r="21" spans="1:8" ht="25.5">
      <c r="A21" s="10" t="s">
        <v>24</v>
      </c>
      <c r="B21" s="11" t="s">
        <v>53</v>
      </c>
      <c r="C21" s="57">
        <v>96530</v>
      </c>
      <c r="D21" s="12" t="s">
        <v>16</v>
      </c>
      <c r="E21" s="13">
        <v>96</v>
      </c>
      <c r="F21" s="13">
        <f t="shared" si="2"/>
        <v>115.081142</v>
      </c>
      <c r="G21" s="62">
        <v>95.63</v>
      </c>
      <c r="H21" s="14">
        <f t="shared" ref="H21:H29" si="3">E21*G21</f>
        <v>9180.48</v>
      </c>
    </row>
    <row r="22" spans="1:8" ht="25.5">
      <c r="A22" s="10" t="s">
        <v>25</v>
      </c>
      <c r="B22" s="11" t="s">
        <v>54</v>
      </c>
      <c r="C22" s="57">
        <v>92778</v>
      </c>
      <c r="D22" s="12" t="s">
        <v>26</v>
      </c>
      <c r="E22" s="13">
        <v>778.8</v>
      </c>
      <c r="F22" s="13">
        <f t="shared" si="2"/>
        <v>8.5802420000000001</v>
      </c>
      <c r="G22" s="62">
        <v>7.13</v>
      </c>
      <c r="H22" s="14">
        <f t="shared" si="3"/>
        <v>5552.8439999999991</v>
      </c>
    </row>
    <row r="23" spans="1:8" ht="25.5">
      <c r="A23" s="10" t="s">
        <v>27</v>
      </c>
      <c r="B23" s="11" t="s">
        <v>28</v>
      </c>
      <c r="C23" s="57">
        <v>96995</v>
      </c>
      <c r="D23" s="12" t="s">
        <v>23</v>
      </c>
      <c r="E23" s="13">
        <v>14.4</v>
      </c>
      <c r="F23" s="13">
        <f t="shared" si="2"/>
        <v>56.632004000000002</v>
      </c>
      <c r="G23" s="62">
        <v>47.06</v>
      </c>
      <c r="H23" s="14">
        <f t="shared" si="3"/>
        <v>677.6640000000001</v>
      </c>
    </row>
    <row r="24" spans="1:8" ht="25.5">
      <c r="A24" s="10" t="s">
        <v>29</v>
      </c>
      <c r="B24" s="11" t="s">
        <v>92</v>
      </c>
      <c r="C24" s="57" t="s">
        <v>94</v>
      </c>
      <c r="D24" s="12" t="s">
        <v>16</v>
      </c>
      <c r="E24" s="13">
        <v>164</v>
      </c>
      <c r="F24" s="13">
        <f t="shared" si="2"/>
        <v>5.8966600000000007</v>
      </c>
      <c r="G24" s="62">
        <v>4.9000000000000004</v>
      </c>
      <c r="H24" s="14">
        <f t="shared" si="3"/>
        <v>803.6</v>
      </c>
    </row>
    <row r="25" spans="1:8" ht="25.5">
      <c r="A25" s="10" t="s">
        <v>30</v>
      </c>
      <c r="B25" s="11" t="s">
        <v>31</v>
      </c>
      <c r="C25" s="57">
        <v>92874</v>
      </c>
      <c r="D25" s="12" t="s">
        <v>23</v>
      </c>
      <c r="E25" s="13">
        <v>9.6</v>
      </c>
      <c r="F25" s="13">
        <f t="shared" si="2"/>
        <v>39.038295999999995</v>
      </c>
      <c r="G25" s="62">
        <v>32.44</v>
      </c>
      <c r="H25" s="14">
        <f t="shared" si="3"/>
        <v>311.42399999999998</v>
      </c>
    </row>
    <row r="26" spans="1:8" ht="25.5">
      <c r="A26" s="10" t="s">
        <v>30</v>
      </c>
      <c r="B26" s="11" t="s">
        <v>55</v>
      </c>
      <c r="C26" s="57">
        <v>94965</v>
      </c>
      <c r="D26" s="12" t="s">
        <v>23</v>
      </c>
      <c r="E26" s="13">
        <v>9.6</v>
      </c>
      <c r="F26" s="13">
        <f t="shared" si="2"/>
        <v>338.90150800000004</v>
      </c>
      <c r="G26" s="62">
        <v>281.62</v>
      </c>
      <c r="H26" s="14">
        <f t="shared" si="3"/>
        <v>2703.5520000000001</v>
      </c>
    </row>
    <row r="27" spans="1:8" ht="55.5" customHeight="1">
      <c r="A27" s="10" t="s">
        <v>32</v>
      </c>
      <c r="B27" s="11" t="s">
        <v>100</v>
      </c>
      <c r="C27" s="57">
        <v>96555</v>
      </c>
      <c r="D27" s="57" t="s">
        <v>23</v>
      </c>
      <c r="E27" s="67">
        <v>9.6</v>
      </c>
      <c r="F27" s="67">
        <f t="shared" si="2"/>
        <v>516.94453799999997</v>
      </c>
      <c r="G27" s="68">
        <v>429.57</v>
      </c>
      <c r="H27" s="69">
        <f t="shared" si="3"/>
        <v>4123.8719999999994</v>
      </c>
    </row>
    <row r="28" spans="1:8" ht="38.25">
      <c r="A28" s="10" t="s">
        <v>33</v>
      </c>
      <c r="B28" s="11" t="s">
        <v>101</v>
      </c>
      <c r="C28" s="57">
        <v>90880</v>
      </c>
      <c r="D28" s="12" t="s">
        <v>9</v>
      </c>
      <c r="E28" s="13">
        <v>290.5</v>
      </c>
      <c r="F28" s="13">
        <f t="shared" si="2"/>
        <v>66.680393999999993</v>
      </c>
      <c r="G28" s="62">
        <v>55.41</v>
      </c>
      <c r="H28" s="14">
        <f t="shared" si="3"/>
        <v>16096.605</v>
      </c>
    </row>
    <row r="29" spans="1:8" ht="38.25">
      <c r="A29" s="10" t="s">
        <v>34</v>
      </c>
      <c r="B29" s="11" t="s">
        <v>56</v>
      </c>
      <c r="C29" s="57">
        <v>95240</v>
      </c>
      <c r="D29" s="12" t="s">
        <v>16</v>
      </c>
      <c r="E29" s="13">
        <v>48</v>
      </c>
      <c r="F29" s="13">
        <f t="shared" si="2"/>
        <v>14.910126</v>
      </c>
      <c r="G29" s="62">
        <v>12.39</v>
      </c>
      <c r="H29" s="14">
        <f t="shared" si="3"/>
        <v>594.72</v>
      </c>
    </row>
    <row r="30" spans="1:8">
      <c r="A30" s="70" t="s">
        <v>20</v>
      </c>
      <c r="B30" s="71"/>
      <c r="C30" s="71"/>
      <c r="D30" s="71"/>
      <c r="E30" s="71"/>
      <c r="F30" s="71"/>
      <c r="G30" s="71"/>
      <c r="H30" s="15">
        <f>SUM(H20:H29)</f>
        <v>42286.261975999994</v>
      </c>
    </row>
    <row r="31" spans="1:8">
      <c r="A31" s="16">
        <v>3</v>
      </c>
      <c r="B31" s="75" t="s">
        <v>35</v>
      </c>
      <c r="C31" s="75"/>
      <c r="D31" s="75"/>
      <c r="E31" s="75"/>
      <c r="F31" s="75"/>
      <c r="G31" s="75"/>
      <c r="H31" s="76"/>
    </row>
    <row r="32" spans="1:8" ht="38.25">
      <c r="A32" s="10" t="s">
        <v>36</v>
      </c>
      <c r="B32" s="11" t="s">
        <v>57</v>
      </c>
      <c r="C32" s="57">
        <v>87458</v>
      </c>
      <c r="D32" s="12" t="s">
        <v>16</v>
      </c>
      <c r="E32" s="13">
        <v>556.55999999999995</v>
      </c>
      <c r="F32" s="13">
        <f t="shared" ref="F32:F36" si="4">(G32*J$7)+G32</f>
        <v>87.655656000000008</v>
      </c>
      <c r="G32" s="62">
        <v>72.84</v>
      </c>
      <c r="H32" s="14">
        <f>E32*G32</f>
        <v>40539.830399999999</v>
      </c>
    </row>
    <row r="33" spans="1:8" ht="25.5">
      <c r="A33" s="10" t="s">
        <v>37</v>
      </c>
      <c r="B33" s="11" t="s">
        <v>58</v>
      </c>
      <c r="C33" s="57">
        <v>89993</v>
      </c>
      <c r="D33" s="12" t="s">
        <v>23</v>
      </c>
      <c r="E33" s="13">
        <v>5.98</v>
      </c>
      <c r="F33" s="13">
        <f t="shared" si="4"/>
        <v>748.79158200000006</v>
      </c>
      <c r="G33" s="62">
        <v>622.23</v>
      </c>
      <c r="H33" s="14">
        <f t="shared" ref="H33:H36" si="5">E33*G33</f>
        <v>3720.9354000000003</v>
      </c>
    </row>
    <row r="34" spans="1:8" ht="25.5">
      <c r="A34" s="10" t="s">
        <v>38</v>
      </c>
      <c r="B34" s="11" t="s">
        <v>59</v>
      </c>
      <c r="C34" s="57">
        <v>89995</v>
      </c>
      <c r="D34" s="12" t="s">
        <v>23</v>
      </c>
      <c r="E34" s="13">
        <v>4.17</v>
      </c>
      <c r="F34" s="13">
        <f t="shared" si="4"/>
        <v>710.46329200000002</v>
      </c>
      <c r="G34" s="62">
        <v>590.38</v>
      </c>
      <c r="H34" s="14">
        <f t="shared" si="5"/>
        <v>2461.8845999999999</v>
      </c>
    </row>
    <row r="35" spans="1:8" ht="25.5">
      <c r="A35" s="10" t="s">
        <v>39</v>
      </c>
      <c r="B35" s="11" t="s">
        <v>60</v>
      </c>
      <c r="C35" s="57">
        <v>89998</v>
      </c>
      <c r="D35" s="12" t="s">
        <v>26</v>
      </c>
      <c r="E35" s="13">
        <v>1294.97</v>
      </c>
      <c r="F35" s="13">
        <f t="shared" si="4"/>
        <v>6.7390399999999993</v>
      </c>
      <c r="G35" s="62">
        <v>5.6</v>
      </c>
      <c r="H35" s="14">
        <f t="shared" si="5"/>
        <v>7251.8319999999994</v>
      </c>
    </row>
    <row r="36" spans="1:8" ht="25.5">
      <c r="A36" s="10" t="s">
        <v>40</v>
      </c>
      <c r="B36" s="11" t="s">
        <v>61</v>
      </c>
      <c r="C36" s="57" t="s">
        <v>66</v>
      </c>
      <c r="D36" s="12" t="s">
        <v>16</v>
      </c>
      <c r="E36" s="13">
        <v>164</v>
      </c>
      <c r="F36" s="13">
        <f t="shared" si="4"/>
        <v>34.41724</v>
      </c>
      <c r="G36" s="62">
        <v>28.6</v>
      </c>
      <c r="H36" s="14">
        <f t="shared" si="5"/>
        <v>4690.4000000000005</v>
      </c>
    </row>
    <row r="37" spans="1:8">
      <c r="A37" s="70" t="s">
        <v>20</v>
      </c>
      <c r="B37" s="71"/>
      <c r="C37" s="71"/>
      <c r="D37" s="71"/>
      <c r="E37" s="71"/>
      <c r="F37" s="71"/>
      <c r="G37" s="71"/>
      <c r="H37" s="15">
        <f>SUM(H32:H36)</f>
        <v>58664.882400000002</v>
      </c>
    </row>
    <row r="38" spans="1:8">
      <c r="A38" s="16">
        <v>4</v>
      </c>
      <c r="B38" s="75" t="s">
        <v>41</v>
      </c>
      <c r="C38" s="75"/>
      <c r="D38" s="75"/>
      <c r="E38" s="75"/>
      <c r="F38" s="75"/>
      <c r="G38" s="75"/>
      <c r="H38" s="76"/>
    </row>
    <row r="39" spans="1:8" ht="25.5">
      <c r="A39" s="10" t="s">
        <v>42</v>
      </c>
      <c r="B39" s="11" t="s">
        <v>70</v>
      </c>
      <c r="C39" s="57">
        <v>94994</v>
      </c>
      <c r="D39" s="12" t="s">
        <v>16</v>
      </c>
      <c r="E39" s="13">
        <v>90</v>
      </c>
      <c r="F39" s="13">
        <f t="shared" ref="F39:F40" si="6">(G39*J$7)+G39</f>
        <v>78.509816000000001</v>
      </c>
      <c r="G39" s="62">
        <v>65.239999999999995</v>
      </c>
      <c r="H39" s="14">
        <f>E39*G39</f>
        <v>5871.5999999999995</v>
      </c>
    </row>
    <row r="40" spans="1:8" ht="25.5">
      <c r="A40" s="10" t="s">
        <v>43</v>
      </c>
      <c r="B40" s="11" t="s">
        <v>63</v>
      </c>
      <c r="C40" s="57">
        <v>68054</v>
      </c>
      <c r="D40" s="12" t="s">
        <v>16</v>
      </c>
      <c r="E40" s="13">
        <v>18.899999999999999</v>
      </c>
      <c r="F40" s="13">
        <f t="shared" si="6"/>
        <v>256.05945200000002</v>
      </c>
      <c r="G40" s="62">
        <v>212.78</v>
      </c>
      <c r="H40" s="14">
        <f t="shared" ref="H40:H42" si="7">E40*G40</f>
        <v>4021.5419999999999</v>
      </c>
    </row>
    <row r="41" spans="1:8" ht="25.5">
      <c r="A41" s="10" t="s">
        <v>44</v>
      </c>
      <c r="B41" s="11" t="s">
        <v>45</v>
      </c>
      <c r="C41" s="57" t="s">
        <v>90</v>
      </c>
      <c r="D41" s="12" t="s">
        <v>16</v>
      </c>
      <c r="E41" s="13">
        <v>37.799999999999997</v>
      </c>
      <c r="F41" s="13">
        <v>27.19</v>
      </c>
      <c r="G41" s="62">
        <v>27.19</v>
      </c>
      <c r="H41" s="14">
        <f t="shared" si="7"/>
        <v>1027.7819999999999</v>
      </c>
    </row>
    <row r="42" spans="1:8">
      <c r="A42" s="10" t="s">
        <v>46</v>
      </c>
      <c r="B42" s="11" t="s">
        <v>47</v>
      </c>
      <c r="C42" s="57">
        <v>9537</v>
      </c>
      <c r="D42" s="12" t="s">
        <v>16</v>
      </c>
      <c r="E42" s="13">
        <v>1500</v>
      </c>
      <c r="F42" s="13">
        <v>2.89</v>
      </c>
      <c r="G42" s="62">
        <v>2.89</v>
      </c>
      <c r="H42" s="14">
        <f t="shared" si="7"/>
        <v>4335</v>
      </c>
    </row>
    <row r="43" spans="1:8">
      <c r="A43" s="70" t="s">
        <v>20</v>
      </c>
      <c r="B43" s="71"/>
      <c r="C43" s="71"/>
      <c r="D43" s="71"/>
      <c r="E43" s="71"/>
      <c r="F43" s="71"/>
      <c r="G43" s="71"/>
      <c r="H43" s="15">
        <f>SUM(H39:H42)</f>
        <v>15255.923999999999</v>
      </c>
    </row>
    <row r="44" spans="1:8" ht="15.75">
      <c r="A44" s="70" t="s">
        <v>48</v>
      </c>
      <c r="B44" s="71"/>
      <c r="C44" s="71"/>
      <c r="D44" s="71"/>
      <c r="E44" s="71"/>
      <c r="F44" s="71"/>
      <c r="G44" s="71"/>
      <c r="H44" s="17">
        <f>H18+H30+H37+H43</f>
        <v>124421.35294159999</v>
      </c>
    </row>
    <row r="45" spans="1:8" ht="13.5" thickBot="1">
      <c r="A45" s="72"/>
      <c r="B45" s="73"/>
      <c r="C45" s="73"/>
      <c r="D45" s="73"/>
      <c r="E45" s="73"/>
      <c r="F45" s="73"/>
      <c r="G45" s="73"/>
      <c r="H45" s="74"/>
    </row>
    <row r="48" spans="1:8" ht="15.75">
      <c r="B48" s="64" t="s">
        <v>96</v>
      </c>
    </row>
    <row r="49" spans="2:6" ht="15.75">
      <c r="B49" s="64"/>
    </row>
    <row r="50" spans="2:6" ht="15.75">
      <c r="B50" s="64"/>
    </row>
    <row r="52" spans="2:6" ht="15" customHeight="1">
      <c r="C52" s="66" t="s">
        <v>99</v>
      </c>
      <c r="D52" s="66"/>
      <c r="E52" s="66"/>
      <c r="F52" s="66"/>
    </row>
    <row r="53" spans="2:6" ht="15" customHeight="1">
      <c r="D53" s="65" t="s">
        <v>97</v>
      </c>
      <c r="E53" s="58"/>
    </row>
    <row r="54" spans="2:6" ht="15" customHeight="1">
      <c r="D54" s="65" t="s">
        <v>98</v>
      </c>
      <c r="E54" s="58"/>
    </row>
  </sheetData>
  <mergeCells count="21">
    <mergeCell ref="A18:G18"/>
    <mergeCell ref="B2:G2"/>
    <mergeCell ref="B3:H3"/>
    <mergeCell ref="B4:H4"/>
    <mergeCell ref="B5:H5"/>
    <mergeCell ref="B7:D7"/>
    <mergeCell ref="E7:H7"/>
    <mergeCell ref="B8:G8"/>
    <mergeCell ref="B9:E9"/>
    <mergeCell ref="A10:H10"/>
    <mergeCell ref="B12:H12"/>
    <mergeCell ref="A2:A5"/>
    <mergeCell ref="F9:H9"/>
    <mergeCell ref="A44:G44"/>
    <mergeCell ref="A45:H45"/>
    <mergeCell ref="B19:H19"/>
    <mergeCell ref="A30:G30"/>
    <mergeCell ref="B31:H31"/>
    <mergeCell ref="A37:G37"/>
    <mergeCell ref="B38:H38"/>
    <mergeCell ref="A43:G43"/>
  </mergeCells>
  <printOptions horizontalCentered="1"/>
  <pageMargins left="1.1811023622047245" right="0.78740157480314965" top="0.98425196850393704" bottom="0.98425196850393704" header="0.9055118110236221" footer="0.51181102362204722"/>
  <pageSetup scale="61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N20" sqref="N20"/>
    </sheetView>
  </sheetViews>
  <sheetFormatPr defaultRowHeight="12.75"/>
  <cols>
    <col min="1" max="1" width="6.140625" style="47" bestFit="1" customWidth="1"/>
    <col min="2" max="2" width="29.85546875" style="48" customWidth="1"/>
    <col min="3" max="3" width="13.140625" style="44" bestFit="1" customWidth="1"/>
    <col min="4" max="4" width="2.28515625" style="45" customWidth="1"/>
    <col min="5" max="5" width="9.28515625" style="45" bestFit="1" customWidth="1"/>
    <col min="6" max="7" width="10.28515625" style="45" bestFit="1" customWidth="1"/>
    <col min="8" max="8" width="11.85546875" style="45" bestFit="1" customWidth="1"/>
    <col min="9" max="9" width="11.7109375" style="45" customWidth="1"/>
    <col min="10" max="10" width="11.7109375" style="22" customWidth="1"/>
    <col min="11" max="16384" width="9.140625" style="22"/>
  </cols>
  <sheetData>
    <row r="1" spans="1:9" ht="18">
      <c r="A1" s="98" t="s">
        <v>88</v>
      </c>
      <c r="B1" s="98"/>
      <c r="C1" s="98"/>
      <c r="D1" s="98"/>
      <c r="E1" s="98"/>
      <c r="F1" s="98"/>
      <c r="G1" s="98"/>
      <c r="H1" s="98"/>
      <c r="I1" s="98"/>
    </row>
    <row r="2" spans="1:9" ht="18">
      <c r="A2" s="98" t="s">
        <v>73</v>
      </c>
      <c r="B2" s="98"/>
      <c r="C2" s="98"/>
      <c r="D2" s="98"/>
      <c r="E2" s="98"/>
      <c r="F2" s="98"/>
      <c r="G2" s="98"/>
      <c r="H2" s="98"/>
      <c r="I2" s="98"/>
    </row>
    <row r="3" spans="1:9">
      <c r="A3" s="23" t="s">
        <v>74</v>
      </c>
      <c r="B3" s="99" t="str">
        <f>MURO_SAECIL!B7</f>
        <v xml:space="preserve"> MURO DE FECHAMENTO DE DIVISA</v>
      </c>
      <c r="C3" s="99"/>
      <c r="D3" s="99"/>
      <c r="E3" s="99"/>
      <c r="F3" s="99"/>
      <c r="G3" s="99"/>
      <c r="H3" s="99"/>
      <c r="I3" s="99"/>
    </row>
    <row r="4" spans="1:9">
      <c r="A4" s="23" t="s">
        <v>75</v>
      </c>
      <c r="B4" s="24" t="str">
        <f>MURO_SAECIL!B9</f>
        <v>LEME - JD. EMPYREO (ITEM l DO OBJETO)</v>
      </c>
      <c r="C4" s="24"/>
      <c r="D4" s="25"/>
      <c r="E4" s="25"/>
      <c r="F4" s="25"/>
      <c r="G4" s="25"/>
      <c r="H4" s="25"/>
      <c r="I4" s="25"/>
    </row>
    <row r="5" spans="1:9" s="29" customFormat="1" ht="15">
      <c r="A5" s="26" t="s">
        <v>69</v>
      </c>
      <c r="B5" s="27" t="s">
        <v>2</v>
      </c>
      <c r="C5" s="28" t="s">
        <v>76</v>
      </c>
      <c r="D5" s="28"/>
      <c r="E5" s="28" t="s">
        <v>77</v>
      </c>
      <c r="F5" s="28" t="s">
        <v>78</v>
      </c>
      <c r="G5" s="28" t="s">
        <v>79</v>
      </c>
      <c r="H5" s="28"/>
      <c r="I5" s="28" t="s">
        <v>80</v>
      </c>
    </row>
    <row r="6" spans="1:9">
      <c r="A6" s="30">
        <v>1</v>
      </c>
      <c r="B6" s="31" t="str">
        <f>MURO_SAECIL!B12</f>
        <v>SERVIÇOS PRELIMINARES</v>
      </c>
      <c r="C6" s="32">
        <f>MURO_SAECIL!H18</f>
        <v>8214.284565599999</v>
      </c>
      <c r="D6" s="33"/>
      <c r="E6" s="34">
        <f>C6</f>
        <v>8214.284565599999</v>
      </c>
      <c r="F6" s="34"/>
      <c r="G6" s="34"/>
      <c r="H6" s="34"/>
      <c r="I6" s="96">
        <f>SUM(E6:H6)</f>
        <v>8214.284565599999</v>
      </c>
    </row>
    <row r="7" spans="1:9" ht="9" customHeight="1">
      <c r="A7" s="30"/>
      <c r="B7" s="31"/>
      <c r="C7" s="32"/>
      <c r="D7" s="33"/>
      <c r="E7" s="51"/>
      <c r="F7" s="36"/>
      <c r="G7" s="36"/>
      <c r="H7" s="36"/>
      <c r="I7" s="97"/>
    </row>
    <row r="8" spans="1:9">
      <c r="A8" s="30">
        <v>2</v>
      </c>
      <c r="B8" s="31" t="str">
        <f>MURO_SAECIL!B19</f>
        <v>INFRA ESTRUTURA</v>
      </c>
      <c r="C8" s="32">
        <f>MURO_SAECIL!H30</f>
        <v>42286.261975999994</v>
      </c>
      <c r="D8" s="33"/>
      <c r="E8" s="34"/>
      <c r="F8" s="35">
        <f>C8</f>
        <v>42286.261975999994</v>
      </c>
      <c r="G8" s="35"/>
      <c r="H8" s="34"/>
      <c r="I8" s="96">
        <f>SUM(E8:H8)</f>
        <v>42286.261975999994</v>
      </c>
    </row>
    <row r="9" spans="1:9" ht="9" customHeight="1">
      <c r="A9" s="30"/>
      <c r="B9" s="31"/>
      <c r="C9" s="32"/>
      <c r="D9" s="33"/>
      <c r="E9" s="35"/>
      <c r="F9" s="51"/>
      <c r="G9" s="36"/>
      <c r="H9" s="34"/>
      <c r="I9" s="97"/>
    </row>
    <row r="10" spans="1:9">
      <c r="A10" s="30">
        <v>3</v>
      </c>
      <c r="B10" s="49" t="str">
        <f>MURO_SAECIL!B31</f>
        <v>ALVENARIA</v>
      </c>
      <c r="C10" s="32">
        <f>MURO_SAECIL!H37</f>
        <v>58664.882400000002</v>
      </c>
      <c r="D10" s="33"/>
      <c r="E10" s="34"/>
      <c r="F10" s="35">
        <f>C10*0.5</f>
        <v>29332.441200000001</v>
      </c>
      <c r="G10" s="35">
        <f>F10</f>
        <v>29332.441200000001</v>
      </c>
      <c r="H10" s="34"/>
      <c r="I10" s="96">
        <f>SUM(E10:H10)</f>
        <v>58664.882400000002</v>
      </c>
    </row>
    <row r="11" spans="1:9" ht="9" customHeight="1">
      <c r="A11" s="30"/>
      <c r="B11" s="31"/>
      <c r="C11" s="32"/>
      <c r="D11" s="33"/>
      <c r="E11" s="35"/>
      <c r="F11" s="51"/>
      <c r="G11" s="51"/>
      <c r="H11" s="34"/>
      <c r="I11" s="97"/>
    </row>
    <row r="12" spans="1:9">
      <c r="A12" s="30">
        <v>4</v>
      </c>
      <c r="B12" s="50" t="str">
        <f>MURO_SAECIL!B38</f>
        <v>SEVIÇOS COMPLEMENTARES</v>
      </c>
      <c r="C12" s="32">
        <f>MURO_SAECIL!H43</f>
        <v>15255.923999999999</v>
      </c>
      <c r="D12" s="33"/>
      <c r="E12" s="34"/>
      <c r="F12" s="34"/>
      <c r="G12" s="35">
        <f>C12</f>
        <v>15255.923999999999</v>
      </c>
      <c r="H12" s="34"/>
      <c r="I12" s="96">
        <f>SUM(E12:H12)</f>
        <v>15255.923999999999</v>
      </c>
    </row>
    <row r="13" spans="1:9" ht="9" customHeight="1">
      <c r="A13" s="30"/>
      <c r="B13" s="31"/>
      <c r="C13" s="32"/>
      <c r="D13" s="33"/>
      <c r="E13" s="35"/>
      <c r="F13" s="34"/>
      <c r="G13" s="52"/>
      <c r="H13" s="34"/>
      <c r="I13" s="97"/>
    </row>
    <row r="14" spans="1:9">
      <c r="A14" s="100"/>
      <c r="B14" s="100"/>
      <c r="C14" s="100"/>
      <c r="D14" s="100"/>
      <c r="E14" s="100"/>
      <c r="F14" s="100"/>
      <c r="G14" s="100"/>
      <c r="H14" s="100"/>
      <c r="I14" s="100"/>
    </row>
    <row r="15" spans="1:9">
      <c r="A15" s="101" t="s">
        <v>81</v>
      </c>
      <c r="B15" s="101"/>
      <c r="C15" s="37"/>
      <c r="D15" s="33"/>
      <c r="E15" s="33">
        <f>SUM(E6:E13)</f>
        <v>8214.284565599999</v>
      </c>
      <c r="F15" s="33">
        <f>SUM(F6:F13)</f>
        <v>71618.703175999995</v>
      </c>
      <c r="G15" s="33">
        <f>SUM(G6:G13)</f>
        <v>44588.3652</v>
      </c>
      <c r="H15" s="33"/>
      <c r="I15" s="102">
        <f>SUM(I6:I13)</f>
        <v>124421.35294159999</v>
      </c>
    </row>
    <row r="16" spans="1:9" ht="15">
      <c r="A16" s="101" t="s">
        <v>82</v>
      </c>
      <c r="B16" s="101"/>
      <c r="C16" s="37"/>
      <c r="D16" s="33"/>
      <c r="E16" s="38">
        <f t="shared" ref="E16:G16" si="0">E15/$C$17</f>
        <v>6.6019894265701817E-2</v>
      </c>
      <c r="F16" s="38">
        <f t="shared" si="0"/>
        <v>0.57561424532665117</v>
      </c>
      <c r="G16" s="38">
        <f t="shared" si="0"/>
        <v>0.35836586040764695</v>
      </c>
      <c r="H16" s="38"/>
      <c r="I16" s="103"/>
    </row>
    <row r="17" spans="1:9">
      <c r="A17" s="101" t="s">
        <v>83</v>
      </c>
      <c r="B17" s="101"/>
      <c r="C17" s="39">
        <f>SUM(C6:C13)</f>
        <v>124421.35294159999</v>
      </c>
      <c r="D17" s="33"/>
      <c r="E17" s="33">
        <f>E15</f>
        <v>8214.284565599999</v>
      </c>
      <c r="F17" s="33">
        <f>E17+F15</f>
        <v>79832.987741599994</v>
      </c>
      <c r="G17" s="33">
        <f t="shared" ref="G17:G18" si="1">F17+G15</f>
        <v>124421.35294159999</v>
      </c>
      <c r="H17" s="33"/>
      <c r="I17" s="103"/>
    </row>
    <row r="18" spans="1:9" ht="15">
      <c r="A18" s="101" t="s">
        <v>84</v>
      </c>
      <c r="B18" s="101"/>
      <c r="C18" s="37"/>
      <c r="D18" s="33"/>
      <c r="E18" s="38">
        <f>E16</f>
        <v>6.6019894265701817E-2</v>
      </c>
      <c r="F18" s="38">
        <f>E18+F16</f>
        <v>0.64163413959235305</v>
      </c>
      <c r="G18" s="38">
        <f t="shared" si="1"/>
        <v>1</v>
      </c>
      <c r="H18" s="38"/>
      <c r="I18" s="104"/>
    </row>
    <row r="19" spans="1:9" ht="9" customHeight="1">
      <c r="A19" s="40"/>
      <c r="B19" s="41"/>
      <c r="C19" s="42"/>
      <c r="D19" s="25"/>
      <c r="E19" s="25"/>
      <c r="F19" s="25"/>
      <c r="G19" s="25"/>
      <c r="H19" s="25"/>
      <c r="I19" s="25"/>
    </row>
    <row r="20" spans="1:9" ht="33" customHeight="1">
      <c r="A20" s="40"/>
      <c r="B20" s="53">
        <f>MURO_SAECIL!H2</f>
        <v>0</v>
      </c>
    </row>
    <row r="21" spans="1:9" ht="15.75" customHeight="1">
      <c r="A21" s="40"/>
      <c r="B21" s="43" t="s">
        <v>85</v>
      </c>
    </row>
    <row r="22" spans="1:9">
      <c r="A22" s="40"/>
      <c r="B22" s="43" t="s">
        <v>87</v>
      </c>
    </row>
    <row r="23" spans="1:9" ht="15.75" customHeight="1">
      <c r="A23" s="40"/>
      <c r="B23" s="43" t="s">
        <v>86</v>
      </c>
      <c r="F23" s="46"/>
    </row>
    <row r="24" spans="1:9">
      <c r="A24" s="40"/>
      <c r="B24" s="43" t="s">
        <v>89</v>
      </c>
    </row>
  </sheetData>
  <mergeCells count="13">
    <mergeCell ref="A14:I14"/>
    <mergeCell ref="A15:B15"/>
    <mergeCell ref="I15:I18"/>
    <mergeCell ref="A16:B16"/>
    <mergeCell ref="A17:B17"/>
    <mergeCell ref="A18:B18"/>
    <mergeCell ref="I12:I13"/>
    <mergeCell ref="A1:I1"/>
    <mergeCell ref="A2:I2"/>
    <mergeCell ref="B3:I3"/>
    <mergeCell ref="I6:I7"/>
    <mergeCell ref="I8:I9"/>
    <mergeCell ref="I10:I11"/>
  </mergeCells>
  <printOptions horizontalCentered="1"/>
  <pageMargins left="0.31496062992125984" right="0.11811023622047245" top="0.98425196850393704" bottom="0.78740157480314965" header="0.31496062992125984" footer="0.31496062992125984"/>
  <pageSetup paperSize="9" scale="90" orientation="landscape" horizontalDpi="4294967295" verticalDpi="4294967295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MURO_SAECIL</vt:lpstr>
      <vt:lpstr>Cronograma </vt:lpstr>
      <vt:lpstr>MURO_SAECIL!Area_de_impressao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Construtora Transvia</dc:creator>
  <cp:lastModifiedBy>Denise</cp:lastModifiedBy>
  <cp:lastPrinted>2018-03-26T16:23:08Z</cp:lastPrinted>
  <dcterms:created xsi:type="dcterms:W3CDTF">2018-01-31T15:25:44Z</dcterms:created>
  <dcterms:modified xsi:type="dcterms:W3CDTF">2018-04-12T17:55:08Z</dcterms:modified>
</cp:coreProperties>
</file>